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김주연\김나현(인수인계 및 폴더)\05 굴착\4-1. 굴착\2026 도로굴착\"/>
    </mc:Choice>
  </mc:AlternateContent>
  <xr:revisionPtr revIDLastSave="0" documentId="13_ncr:1_{6A125C7D-9A3E-4700-A34C-10AFB45CB3C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" sheetId="15" r:id="rId1"/>
    <sheet name="허가내역(2-1호)" sheetId="7" state="hidden" r:id="rId2"/>
    <sheet name="허가내역(2-2호)" sheetId="8" state="hidden" r:id="rId3"/>
  </sheets>
  <definedNames>
    <definedName name="_xlnm._FilterDatabase" localSheetId="0" hidden="1">'2026'!$A$3:$Z$80</definedName>
    <definedName name="_xlnm.Print_Area" localSheetId="0">'2026'!$B$1:$Z$80</definedName>
    <definedName name="_xlnm.Print_Area" localSheetId="1">'허가내역(2-1호)'!$A$1:$N$313</definedName>
    <definedName name="_xlnm.Print_Area" localSheetId="2">'허가내역(2-2호)'!$A$1:$N$313</definedName>
    <definedName name="_xlnm.Print_Titles" localSheetId="0">'2026'!$1:$4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59" i="15" l="1"/>
  <c r="R58" i="15"/>
  <c r="R24" i="15"/>
  <c r="R25" i="15"/>
  <c r="R26" i="15"/>
  <c r="R27" i="15"/>
  <c r="R28" i="15"/>
  <c r="R29" i="15"/>
  <c r="R30" i="15"/>
  <c r="R31" i="15"/>
  <c r="R32" i="15"/>
  <c r="R33" i="15"/>
  <c r="R34" i="15"/>
  <c r="R35" i="15"/>
  <c r="R36" i="15"/>
  <c r="R37" i="15"/>
  <c r="R38" i="15"/>
  <c r="R39" i="15"/>
  <c r="R40" i="15"/>
  <c r="R41" i="15"/>
  <c r="R42" i="15"/>
  <c r="R43" i="15"/>
  <c r="R44" i="15"/>
  <c r="R45" i="15"/>
  <c r="R46" i="15"/>
  <c r="R47" i="15"/>
  <c r="R48" i="15"/>
  <c r="R49" i="15"/>
  <c r="R50" i="15"/>
  <c r="R51" i="15"/>
  <c r="R52" i="15"/>
  <c r="R53" i="15"/>
  <c r="R54" i="15"/>
  <c r="R55" i="15"/>
  <c r="R56" i="15"/>
  <c r="R57" i="15"/>
  <c r="R23" i="15"/>
  <c r="S4" i="15"/>
  <c r="R17" i="15"/>
  <c r="R18" i="15"/>
  <c r="R19" i="15"/>
  <c r="R20" i="15"/>
  <c r="R21" i="15"/>
  <c r="R22" i="15"/>
  <c r="R7" i="15"/>
  <c r="R8" i="15"/>
  <c r="R9" i="15"/>
  <c r="R10" i="15"/>
  <c r="R11" i="15"/>
  <c r="R12" i="15"/>
  <c r="R13" i="15"/>
  <c r="R14" i="15"/>
  <c r="R15" i="15"/>
  <c r="R16" i="15"/>
  <c r="R6" i="15"/>
  <c r="R5" i="15"/>
  <c r="Q4" i="15"/>
  <c r="P4" i="15"/>
  <c r="B6" i="8"/>
  <c r="A76" i="8" s="1"/>
  <c r="E6" i="8"/>
  <c r="E46" i="8" s="1"/>
  <c r="I6" i="8"/>
  <c r="I46" i="8"/>
  <c r="R27" i="8"/>
  <c r="D46" i="8"/>
  <c r="E120" i="8" s="1"/>
  <c r="L196" i="8" s="1"/>
  <c r="F46" i="8"/>
  <c r="G46" i="8"/>
  <c r="H46" i="8"/>
  <c r="J46" i="8"/>
  <c r="K46" i="8"/>
  <c r="C57" i="8"/>
  <c r="Q72" i="8"/>
  <c r="S75" i="8"/>
  <c r="F84" i="8"/>
  <c r="A108" i="8"/>
  <c r="E110" i="8"/>
  <c r="D196" i="8" s="1"/>
  <c r="E112" i="8"/>
  <c r="E114" i="8"/>
  <c r="L116" i="8"/>
  <c r="E118" i="8"/>
  <c r="D186" i="8" s="1"/>
  <c r="E122" i="8"/>
  <c r="L188" i="8"/>
  <c r="L192" i="8" s="1"/>
  <c r="A136" i="8"/>
  <c r="A170" i="8" s="1"/>
  <c r="L184" i="8"/>
  <c r="D188" i="8"/>
  <c r="D190" i="8"/>
  <c r="D198" i="8"/>
  <c r="B6" i="7"/>
  <c r="A70" i="7" s="1"/>
  <c r="E6" i="7"/>
  <c r="E46" i="7" s="1"/>
  <c r="C84" i="7" s="1"/>
  <c r="I6" i="7"/>
  <c r="R27" i="7"/>
  <c r="D46" i="7"/>
  <c r="F46" i="7"/>
  <c r="G46" i="7"/>
  <c r="H46" i="7"/>
  <c r="I46" i="7"/>
  <c r="J46" i="7"/>
  <c r="K46" i="7"/>
  <c r="C57" i="7"/>
  <c r="Q72" i="7"/>
  <c r="S75" i="7"/>
  <c r="V71" i="7"/>
  <c r="F84" i="7"/>
  <c r="E122" i="7"/>
  <c r="L188" i="7" s="1"/>
  <c r="L192" i="7" s="1"/>
  <c r="A136" i="7"/>
  <c r="A170" i="7" s="1"/>
  <c r="L184" i="7"/>
  <c r="D186" i="7"/>
  <c r="D188" i="7"/>
  <c r="D190" i="7"/>
  <c r="L190" i="7"/>
  <c r="D196" i="7"/>
  <c r="L196" i="7"/>
  <c r="D198" i="7"/>
  <c r="C70" i="7"/>
  <c r="H70" i="7" s="1"/>
  <c r="C84" i="8" l="1"/>
  <c r="R4" i="15"/>
  <c r="Q73" i="7"/>
  <c r="Q76" i="7" s="1"/>
  <c r="C76" i="8"/>
  <c r="H76" i="8" s="1"/>
  <c r="J64" i="7"/>
  <c r="H84" i="7"/>
  <c r="J62" i="7"/>
  <c r="H88" i="7"/>
  <c r="J64" i="8"/>
  <c r="J120" i="8"/>
  <c r="L190" i="8" s="1"/>
  <c r="J62" i="8"/>
  <c r="H84" i="8"/>
  <c r="H88" i="8" s="1"/>
  <c r="V71" i="8"/>
  <c r="Q73" i="8" s="1"/>
  <c r="Q76" i="8" s="1"/>
  <c r="H91" i="8" l="1"/>
  <c r="H93" i="8" s="1"/>
  <c r="H91" i="7"/>
  <c r="H93" i="7" s="1"/>
</calcChain>
</file>

<file path=xl/sharedStrings.xml><?xml version="1.0" encoding="utf-8"?>
<sst xmlns="http://schemas.openxmlformats.org/spreadsheetml/2006/main" count="1011" uniqueCount="423">
  <si>
    <t>번호</t>
    <phoneticPr fontId="3" type="noConversion"/>
  </si>
  <si>
    <t>점용
기간</t>
    <phoneticPr fontId="3" type="noConversion"/>
  </si>
  <si>
    <t>CON</t>
    <phoneticPr fontId="3" type="noConversion"/>
  </si>
  <si>
    <t>사리도</t>
    <phoneticPr fontId="3" type="noConversion"/>
  </si>
  <si>
    <t>굴착구간
(위치)</t>
    <phoneticPr fontId="3" type="noConversion"/>
  </si>
  <si>
    <t>○</t>
    <phoneticPr fontId="3" type="noConversion"/>
  </si>
  <si>
    <t>수허가자:</t>
    <phoneticPr fontId="3" type="noConversion"/>
  </si>
  <si>
    <t>성 남 시 분 당 구 청 장</t>
    <phoneticPr fontId="3" type="noConversion"/>
  </si>
  <si>
    <t>담 당 부 서</t>
    <phoneticPr fontId="3" type="noConversion"/>
  </si>
  <si>
    <t>책 임 자</t>
    <phoneticPr fontId="3" type="noConversion"/>
  </si>
  <si>
    <t>담 당 자</t>
    <phoneticPr fontId="3" type="noConversion"/>
  </si>
  <si>
    <t>연 락 처</t>
    <phoneticPr fontId="3" type="noConversion"/>
  </si>
  <si>
    <t>성    명(명   칭)</t>
    <phoneticPr fontId="3" type="noConversion"/>
  </si>
  <si>
    <t>주민등록번호
(법인등록번호)</t>
    <phoneticPr fontId="3" type="noConversion"/>
  </si>
  <si>
    <t>도 로 종 류</t>
    <phoneticPr fontId="3" type="noConversion"/>
  </si>
  <si>
    <t>점 용 장 소</t>
    <phoneticPr fontId="3" type="noConversion"/>
  </si>
  <si>
    <t>점 용 면 적</t>
    <phoneticPr fontId="3" type="noConversion"/>
  </si>
  <si>
    <t>점 용 기 간</t>
    <phoneticPr fontId="3" type="noConversion"/>
  </si>
  <si>
    <t>이 행 사 항</t>
    <phoneticPr fontId="3" type="noConversion"/>
  </si>
  <si>
    <t>시도</t>
    <phoneticPr fontId="3" type="noConversion"/>
  </si>
  <si>
    <t>노 선 명</t>
    <phoneticPr fontId="3" type="noConversion"/>
  </si>
  <si>
    <t xml:space="preserve"> 성 남 시 분 당 구 공 고 제    호</t>
    <phoneticPr fontId="3" type="noConversion"/>
  </si>
  <si>
    <t>도로점용허가내용  공고</t>
    <phoneticPr fontId="3" type="noConversion"/>
  </si>
  <si>
    <t xml:space="preserve">  같이 허가함을 공고합니다.</t>
    <phoneticPr fontId="3" type="noConversion"/>
  </si>
  <si>
    <t>도로점용료 산출내역서</t>
    <phoneticPr fontId="3" type="noConversion"/>
  </si>
  <si>
    <t>m</t>
    <phoneticPr fontId="3" type="noConversion"/>
  </si>
  <si>
    <t>㎡</t>
    <phoneticPr fontId="3" type="noConversion"/>
  </si>
  <si>
    <t>시 도</t>
    <phoneticPr fontId="3" type="noConversion"/>
  </si>
  <si>
    <t>점용물 종류</t>
    <phoneticPr fontId="3" type="noConversion"/>
  </si>
  <si>
    <t>공사실시 방법</t>
    <phoneticPr fontId="3" type="noConversion"/>
  </si>
  <si>
    <t>도로복구 방법</t>
    <phoneticPr fontId="3" type="noConversion"/>
  </si>
  <si>
    <t>점 용 자</t>
    <phoneticPr fontId="3" type="noConversion"/>
  </si>
  <si>
    <t>주 소</t>
    <phoneticPr fontId="3" type="noConversion"/>
  </si>
  <si>
    <t>성 명</t>
    <phoneticPr fontId="3" type="noConversion"/>
  </si>
  <si>
    <t>점 용 목 적</t>
    <phoneticPr fontId="3" type="noConversion"/>
  </si>
  <si>
    <t>굴착시 교통대책</t>
    <phoneticPr fontId="3" type="noConversion"/>
  </si>
  <si>
    <t>도로점용(연장m)</t>
    <phoneticPr fontId="3" type="noConversion"/>
  </si>
  <si>
    <t>점 용 면 적(㎡)</t>
    <phoneticPr fontId="3" type="noConversion"/>
  </si>
  <si>
    <t>점 용 기 간(일)</t>
    <phoneticPr fontId="3" type="noConversion"/>
  </si>
  <si>
    <r>
      <t xml:space="preserve">공 사 기 간
</t>
    </r>
    <r>
      <rPr>
        <b/>
        <sz val="8"/>
        <rFont val="돋움"/>
        <family val="3"/>
        <charset val="129"/>
      </rPr>
      <t>(착수일로부터)</t>
    </r>
    <phoneticPr fontId="3" type="noConversion"/>
  </si>
  <si>
    <t>허가조건 이행철저</t>
    <phoneticPr fontId="3" type="noConversion"/>
  </si>
  <si>
    <t>원인자복구</t>
    <phoneticPr fontId="3" type="noConversion"/>
  </si>
  <si>
    <t>원인자 도급계약 시행</t>
    <phoneticPr fontId="3" type="noConversion"/>
  </si>
  <si>
    <t>0.1이하</t>
    <phoneticPr fontId="3" type="noConversion"/>
  </si>
  <si>
    <t>0.2이하</t>
    <phoneticPr fontId="3" type="noConversion"/>
  </si>
  <si>
    <t>0.4이하</t>
    <phoneticPr fontId="3" type="noConversion"/>
  </si>
  <si>
    <t>0.6이하</t>
    <phoneticPr fontId="3" type="noConversion"/>
  </si>
  <si>
    <t>0.8이하</t>
    <phoneticPr fontId="3" type="noConversion"/>
  </si>
  <si>
    <t>1.0이하</t>
    <phoneticPr fontId="3" type="noConversion"/>
  </si>
  <si>
    <t>2.0이하</t>
    <phoneticPr fontId="3" type="noConversion"/>
  </si>
  <si>
    <t>3.0이하</t>
    <phoneticPr fontId="3" type="noConversion"/>
  </si>
  <si>
    <t>3.0초과</t>
    <phoneticPr fontId="3" type="noConversion"/>
  </si>
  <si>
    <t>영구(m)</t>
    <phoneticPr fontId="3" type="noConversion"/>
  </si>
  <si>
    <t>일  시
(㎡)</t>
    <phoneticPr fontId="3" type="noConversion"/>
  </si>
  <si>
    <t>연장(m)</t>
    <phoneticPr fontId="3" type="noConversion"/>
  </si>
  <si>
    <t>개월수</t>
    <phoneticPr fontId="3" type="noConversion"/>
  </si>
  <si>
    <t>감면
(1/2)</t>
    <phoneticPr fontId="3" type="noConversion"/>
  </si>
  <si>
    <t>점 용 료
(원)</t>
    <phoneticPr fontId="3" type="noConversion"/>
  </si>
  <si>
    <t>도 로 점 용 료 산 출 기 준</t>
    <phoneticPr fontId="3" type="noConversion"/>
  </si>
  <si>
    <t>남 은
개월수</t>
    <phoneticPr fontId="3" type="noConversion"/>
  </si>
  <si>
    <t>면 허 세
(세무과)</t>
    <phoneticPr fontId="3" type="noConversion"/>
  </si>
  <si>
    <t>비  고</t>
    <phoneticPr fontId="3" type="noConversion"/>
  </si>
  <si>
    <t>면적(㎡당)</t>
    <phoneticPr fontId="3" type="noConversion"/>
  </si>
  <si>
    <t>1일
점용료</t>
    <phoneticPr fontId="3" type="noConversion"/>
  </si>
  <si>
    <t>점 용 료
영 구(원)</t>
    <phoneticPr fontId="3" type="noConversion"/>
  </si>
  <si>
    <t>점 용 료
일 시(원)</t>
    <phoneticPr fontId="3" type="noConversion"/>
  </si>
  <si>
    <t>계</t>
    <phoneticPr fontId="3" type="noConversion"/>
  </si>
  <si>
    <t>관경
(m)</t>
    <phoneticPr fontId="3" type="noConversion"/>
  </si>
  <si>
    <t>소 계</t>
    <phoneticPr fontId="3" type="noConversion"/>
  </si>
  <si>
    <t>부가가치세</t>
    <phoneticPr fontId="3" type="noConversion"/>
  </si>
  <si>
    <t>합 계</t>
    <phoneticPr fontId="3" type="noConversion"/>
  </si>
  <si>
    <t>관경
(mm)</t>
    <phoneticPr fontId="3" type="noConversion"/>
  </si>
  <si>
    <t>이행사항</t>
    <phoneticPr fontId="3" type="noConversion"/>
  </si>
  <si>
    <t>비고</t>
    <phoneticPr fontId="3" type="noConversion"/>
  </si>
  <si>
    <t>별 도 첨 부</t>
    <phoneticPr fontId="3" type="noConversion"/>
  </si>
  <si>
    <t>주       소</t>
    <phoneticPr fontId="3" type="noConversion"/>
  </si>
  <si>
    <t>도 로 점 용(굴착)허 가 증</t>
    <phoneticPr fontId="3" type="noConversion"/>
  </si>
  <si>
    <t>입력하세요</t>
    <phoneticPr fontId="3" type="noConversion"/>
  </si>
  <si>
    <t>굴착구간</t>
    <phoneticPr fontId="3" type="noConversion"/>
  </si>
  <si>
    <t>점용목적</t>
    <phoneticPr fontId="3" type="noConversion"/>
  </si>
  <si>
    <t>도로명</t>
    <phoneticPr fontId="3" type="noConversion"/>
  </si>
  <si>
    <t>허가번호</t>
    <phoneticPr fontId="3" type="noConversion"/>
  </si>
  <si>
    <t>숫자만 입력하세요</t>
    <phoneticPr fontId="3" type="noConversion"/>
  </si>
  <si>
    <t>수허가자</t>
    <phoneticPr fontId="3" type="noConversion"/>
  </si>
  <si>
    <t>주소</t>
    <phoneticPr fontId="3" type="noConversion"/>
  </si>
  <si>
    <t>사업자번호</t>
    <phoneticPr fontId="3" type="noConversion"/>
  </si>
  <si>
    <t>ASP</t>
    <phoneticPr fontId="3" type="noConversion"/>
  </si>
  <si>
    <t>보도</t>
    <phoneticPr fontId="3" type="noConversion"/>
  </si>
  <si>
    <t>굴착(점용) 연장(m)/면적(㎡)</t>
    <phoneticPr fontId="3" type="noConversion"/>
  </si>
  <si>
    <t>단면산정</t>
    <phoneticPr fontId="3" type="noConversion"/>
  </si>
  <si>
    <t>열</t>
    <phoneticPr fontId="3" type="noConversion"/>
  </si>
  <si>
    <t>1개관경</t>
    <phoneticPr fontId="3" type="noConversion"/>
  </si>
  <si>
    <t>면적</t>
    <phoneticPr fontId="3" type="noConversion"/>
  </si>
  <si>
    <t>너비</t>
    <phoneticPr fontId="3" type="noConversion"/>
  </si>
  <si>
    <t>도로굴착(점용)허가내역</t>
    <phoneticPr fontId="3" type="noConversion"/>
  </si>
  <si>
    <t>소 재 지
(종류)번지</t>
    <phoneticPr fontId="3" type="noConversion"/>
  </si>
  <si>
    <t>27,000원</t>
  </si>
  <si>
    <t>40,500원</t>
  </si>
  <si>
    <t>54,000원</t>
  </si>
  <si>
    <t>67,500원</t>
  </si>
  <si>
    <t xml:space="preserve">  도로법 제61조 및 동법시행령 제54조 제3항의 규정에 의하여 도로의 점용을 다음과</t>
    <phoneticPr fontId="3" type="noConversion"/>
  </si>
  <si>
    <t xml:space="preserve"> </t>
    <phoneticPr fontId="3" type="noConversion"/>
  </si>
  <si>
    <t>차도폭
보도폭
M</t>
    <phoneticPr fontId="3" type="noConversion"/>
  </si>
  <si>
    <t>도 로 점 용 (굴 착) 허 가 조 건</t>
    <phoneticPr fontId="3" type="noConversion"/>
  </si>
  <si>
    <t xml:space="preserve">□ </t>
    <phoneticPr fontId="3" type="noConversion"/>
  </si>
  <si>
    <t>도로의 굴착복구는 제출된 허가신청서와 굴착 및 점용에 관한 각종 사업계획서</t>
    <phoneticPr fontId="3" type="noConversion"/>
  </si>
  <si>
    <r>
      <t>(교통소통,먼지발생방지,안전사고방지,도로시설유지,주요 지하매설물에 대한 안전대책 등)</t>
    </r>
    <r>
      <rPr>
        <b/>
        <sz val="10"/>
        <rFont val="돋움"/>
        <family val="3"/>
        <charset val="129"/>
      </rPr>
      <t>와</t>
    </r>
    <phoneticPr fontId="3" type="noConversion"/>
  </si>
  <si>
    <t xml:space="preserve">설계도를 준수하여 시행하여야 하며, 도로법과 관련법령 규정에 의하여 다음 허가 조건을 </t>
    <phoneticPr fontId="3" type="noConversion"/>
  </si>
  <si>
    <t>이행하여야 합니다.</t>
    <phoneticPr fontId="3" type="noConversion"/>
  </si>
  <si>
    <r>
      <t>굴착허가 기간내에 시공치 않을 경우 허가는 자동 무효</t>
    </r>
    <r>
      <rPr>
        <b/>
        <sz val="10"/>
        <rFont val="돋움"/>
        <family val="3"/>
        <charset val="129"/>
      </rPr>
      <t xml:space="preserve">가 되며, 점용허가사항 중 허가기간 연장, </t>
    </r>
    <phoneticPr fontId="3" type="noConversion"/>
  </si>
  <si>
    <t>굴착위치 등 사업규모 변경시에는 사전에 도로관리청과 협의 하여야하며, 무단변경하거나 허가기간</t>
    <phoneticPr fontId="3" type="noConversion"/>
  </si>
  <si>
    <t>외의 굴착은 불법굴착으로 도로무단점용자에대한과태료징수조례 시행규칙 등 관계법에 따라 처벌</t>
    <phoneticPr fontId="3" type="noConversion"/>
  </si>
  <si>
    <t xml:space="preserve">됩니다. </t>
    <phoneticPr fontId="3" type="noConversion"/>
  </si>
  <si>
    <t>공사착공전 도로교통법 규정에 의하여 굴착계획을 수립하여 관할 경찰서에 도로굴착 신고 후</t>
    <phoneticPr fontId="3" type="noConversion"/>
  </si>
  <si>
    <t>도로굴착공사 수반시에는 공사기간 중 도로점용허가 내용을 보기 쉬운 장소에 공사안내판 및</t>
    <phoneticPr fontId="3" type="noConversion"/>
  </si>
  <si>
    <t>현수막을 게시하여야 하며,  아파트.오피스텔.상가.빌라.주택 등이 밀집된 지역은 관리사무소</t>
    <phoneticPr fontId="3" type="noConversion"/>
  </si>
  <si>
    <t>및 주민들에게 공사 착공전에 공사시행을 홍보하여야 합니다.</t>
    <phoneticPr fontId="3" type="noConversion"/>
  </si>
  <si>
    <t>도로굴착 및 복구공사 시행시는 착공전에 구간별 세부공정계획을 수립하여 굴착 및 복구공사가</t>
    <phoneticPr fontId="3" type="noConversion"/>
  </si>
  <si>
    <t>단시일내에 마무리될 수 있도록 시행하고, 구간별 사업 완료 후 다음 대상지로의 이동시 사전</t>
    <phoneticPr fontId="3" type="noConversion"/>
  </si>
  <si>
    <t>통보후 시행하여야 합니다.</t>
    <phoneticPr fontId="3" type="noConversion"/>
  </si>
  <si>
    <t>도로굴착공사의 시행은 당일 굴착, 당일 복구를 원칙으로 시행하여야 하고, 공사특성상 당일작업이</t>
    <phoneticPr fontId="3" type="noConversion"/>
  </si>
  <si>
    <t>불가한 사업구간은 보행인 및 차량의 안전을 위한 안전조치 계획을 수립하여 도로관리청의 승인을</t>
    <phoneticPr fontId="3" type="noConversion"/>
  </si>
  <si>
    <t>받아 안전사고방지 및 주민통행에 지장이 최소가 되도록 하야야 합니다.</t>
    <phoneticPr fontId="3" type="noConversion"/>
  </si>
  <si>
    <t>현장대리인 및 공사감독관은 건설기술진흥법 또는 건설산업기본법 제40조 규정에 의하여 현장에</t>
    <phoneticPr fontId="3" type="noConversion"/>
  </si>
  <si>
    <r>
      <t xml:space="preserve">상주하여야 하며, </t>
    </r>
    <r>
      <rPr>
        <b/>
        <sz val="10"/>
        <color indexed="10"/>
        <rFont val="돋움"/>
        <family val="3"/>
        <charset val="129"/>
      </rPr>
      <t>공사전반에 대한 사항(교통안전조치,공사총괄 등)</t>
    </r>
    <r>
      <rPr>
        <b/>
        <sz val="10"/>
        <rFont val="돋움"/>
        <family val="3"/>
        <charset val="129"/>
      </rPr>
      <t>을 총괄하고, 문제점 발생시</t>
    </r>
    <phoneticPr fontId="3" type="noConversion"/>
  </si>
  <si>
    <t>관리청 및 경찰서 지시를 이행하여야 합니다.</t>
    <phoneticPr fontId="3" type="noConversion"/>
  </si>
  <si>
    <t>도심지 내의 도로, 주요 간선도로 등 교통이 혼잡한 도로의 굴착공사는 교통량이 적은 휴일을 이용</t>
    <phoneticPr fontId="3" type="noConversion"/>
  </si>
  <si>
    <r>
      <t xml:space="preserve">하여 시행함을 원칙으로 하고, </t>
    </r>
    <r>
      <rPr>
        <b/>
        <sz val="10"/>
        <color indexed="10"/>
        <rFont val="돋움"/>
        <family val="3"/>
        <charset val="129"/>
      </rPr>
      <t>출퇴근시간대(07:00~09:00, 18:00~21:00)</t>
    </r>
    <r>
      <rPr>
        <b/>
        <sz val="10"/>
        <rFont val="돋움"/>
        <family val="3"/>
        <charset val="129"/>
      </rPr>
      <t>를 제외한 시간에 시행</t>
    </r>
    <phoneticPr fontId="3" type="noConversion"/>
  </si>
  <si>
    <t>하여야 하며, 야간공사가 불가피한 구간은 반드시 사전 관할경찰서 및 우리구와 협의후</t>
    <phoneticPr fontId="3" type="noConversion"/>
  </si>
  <si>
    <r>
      <t>(횡단공사 부분에 대하여는 사업계획서 준수)</t>
    </r>
    <r>
      <rPr>
        <b/>
        <sz val="10"/>
        <rFont val="돋움"/>
        <family val="3"/>
        <charset val="129"/>
      </rPr>
      <t xml:space="preserve"> 시행하여야 합니다.</t>
    </r>
    <phoneticPr fontId="3" type="noConversion"/>
  </si>
  <si>
    <t>도로굴착복구는 도로법시행령 제54조 제5항 별표2의 공사방법과 공사시기 및 도로복구사항과</t>
    <phoneticPr fontId="3" type="noConversion"/>
  </si>
  <si>
    <r>
      <t>(성남시도로복구원인자부담금 및 도로손궤자부담금 징수조례)</t>
    </r>
    <r>
      <rPr>
        <b/>
        <sz val="10"/>
        <color indexed="8"/>
        <rFont val="돋움"/>
        <family val="3"/>
        <charset val="129"/>
      </rPr>
      <t>제3조 제3항 규정 별표1,2,3 을 준수</t>
    </r>
    <phoneticPr fontId="3" type="noConversion"/>
  </si>
  <si>
    <t>하여 시행하여야 하고, 아래사항은 철저히 숙지하여 이행하여야 합니다.</t>
    <phoneticPr fontId="3" type="noConversion"/>
  </si>
  <si>
    <t>–</t>
    <phoneticPr fontId="3" type="noConversion"/>
  </si>
  <si>
    <t>굴착 및 복구공사는 토목공사표준시방서(국토교통부), 도로공사표준시방서(국토교통부) 등</t>
    <phoneticPr fontId="3" type="noConversion"/>
  </si>
  <si>
    <t xml:space="preserve"> 관계기준에 적합하게 시공하고 해당공종별 검측자료(사진포함)를 준공시 제출</t>
    <phoneticPr fontId="3" type="noConversion"/>
  </si>
  <si>
    <t>시행하여야 합니다.</t>
    <phoneticPr fontId="3" type="noConversion"/>
  </si>
  <si>
    <t xml:space="preserve">도로굴착공사시에 발생한 토사는 즉시 외부로 반출함을 원칙으로 하고, 굴착토사가 양질인 경우에는 </t>
    <phoneticPr fontId="3" type="noConversion"/>
  </si>
  <si>
    <t>굴착토사로 되메우기 하고 도로가 침하되지 않도록 충분한 층다짐을 하여야 합니다.</t>
    <phoneticPr fontId="3" type="noConversion"/>
  </si>
  <si>
    <r>
      <t>다만, 굴착토사가 불량</t>
    </r>
    <r>
      <rPr>
        <b/>
        <sz val="10"/>
        <color indexed="10"/>
        <rFont val="돋움"/>
        <family val="3"/>
        <charset val="129"/>
      </rPr>
      <t>(점토질,함수비과다 등)</t>
    </r>
    <r>
      <rPr>
        <b/>
        <sz val="10"/>
        <rFont val="돋움"/>
        <family val="3"/>
        <charset val="129"/>
      </rPr>
      <t>하거나 현장여건상 다짐공사가 곤란한 경우에는</t>
    </r>
    <phoneticPr fontId="3" type="noConversion"/>
  </si>
  <si>
    <t>반드시 양질의 토사나 모래로 환토한 후에 물다짐을 시행하여야 합니다.</t>
    <phoneticPr fontId="3" type="noConversion"/>
  </si>
  <si>
    <t>도로굴착공사시에 시행자는 굴착공사 착공전에 반드시 공사시행지점 또는 그 인근에 주요지하매설물</t>
    <phoneticPr fontId="3" type="noConversion"/>
  </si>
  <si>
    <t>설치여부에 대한 현장조사를 실시하고 시설물 관리부서 및 관련기관과 협의 시설물에 대한 안전관리</t>
    <phoneticPr fontId="3" type="noConversion"/>
  </si>
  <si>
    <t>대책을 수립한 후 시행하여야 하며 부주의로 인한 피해및 사고발생에 대한 책임을 져야 합니다.</t>
    <phoneticPr fontId="3" type="noConversion"/>
  </si>
  <si>
    <t>도로굴착 및 복구공사는 시공업체가 카타기,다짐장비 등 필요한 포장공사용 장비를 확보하여야</t>
    <phoneticPr fontId="3" type="noConversion"/>
  </si>
  <si>
    <t>하며 도로포장설계시공지침(국토교통부) 등 관련규정에 의거 시행하여야 합니다.</t>
    <phoneticPr fontId="3" type="noConversion"/>
  </si>
  <si>
    <r>
      <t>도로의 복구는 직접손괴부분인 도로 굴착 부분과 간접손괴부분</t>
    </r>
    <r>
      <rPr>
        <b/>
        <sz val="10"/>
        <color indexed="10"/>
        <rFont val="돋움"/>
        <family val="3"/>
        <charset val="129"/>
      </rPr>
      <t>(굴착면으로부터 각 50㎝이상)</t>
    </r>
    <r>
      <rPr>
        <b/>
        <sz val="10"/>
        <rFont val="돋움"/>
        <family val="3"/>
        <charset val="129"/>
      </rPr>
      <t>을</t>
    </r>
    <phoneticPr fontId="3" type="noConversion"/>
  </si>
  <si>
    <t>포함하여 절삭 복구하여야 합니다.</t>
    <phoneticPr fontId="3" type="noConversion"/>
  </si>
  <si>
    <t>-</t>
    <phoneticPr fontId="3" type="noConversion"/>
  </si>
  <si>
    <t>보도(소형고압블록, 점토벽돌, 화강석 등)복구는 전폭 원상복구하며,  재포장시 바닥디자인, 문양</t>
    <phoneticPr fontId="3" type="noConversion"/>
  </si>
  <si>
    <t>등을 굴착하기 전과 같이 일치시켜야 합니다.</t>
    <phoneticPr fontId="3" type="noConversion"/>
  </si>
  <si>
    <t>도로굴착복구 완료 후에는 즉시 도로법 제73조 제3항과 같은 법 시행규칙 제30조 규정에 의하여</t>
    <phoneticPr fontId="3" type="noConversion"/>
  </si>
  <si>
    <r>
      <t>확인신청서에 설계도면</t>
    </r>
    <r>
      <rPr>
        <b/>
        <sz val="10"/>
        <color indexed="10"/>
        <rFont val="돋움"/>
        <family val="3"/>
        <charset val="129"/>
      </rPr>
      <t>(준공도면 및 공사 전,중,후 사진)</t>
    </r>
    <r>
      <rPr>
        <b/>
        <sz val="10"/>
        <rFont val="돋움"/>
        <family val="3"/>
        <charset val="129"/>
      </rPr>
      <t>을 첨부하여 관리청의 확인을 받아야 하고</t>
    </r>
    <phoneticPr fontId="3" type="noConversion"/>
  </si>
  <si>
    <r>
      <t>준공도면에는 도로유지,관리에 필요한 매설물의 위치</t>
    </r>
    <r>
      <rPr>
        <b/>
        <sz val="10"/>
        <color indexed="10"/>
        <rFont val="돋움"/>
        <family val="3"/>
        <charset val="129"/>
      </rPr>
      <t>(수치기입)</t>
    </r>
    <r>
      <rPr>
        <b/>
        <sz val="10"/>
        <rFont val="돋움"/>
        <family val="3"/>
        <charset val="129"/>
      </rPr>
      <t xml:space="preserve">종류,규격,재질 등을 명시하여야 </t>
    </r>
    <phoneticPr fontId="3" type="noConversion"/>
  </si>
  <si>
    <r>
      <t xml:space="preserve">합니다. </t>
    </r>
    <r>
      <rPr>
        <b/>
        <sz val="10"/>
        <color indexed="10"/>
        <rFont val="돋움"/>
        <family val="3"/>
        <charset val="129"/>
      </rPr>
      <t xml:space="preserve">만약 준공계 미제출 인하여 도로원상복구 검사가 지연될 시 도로법 제 117(과태료)에 </t>
    </r>
    <phoneticPr fontId="3" type="noConversion"/>
  </si>
  <si>
    <r>
      <t xml:space="preserve">따라 과태료를 부과하며, </t>
    </r>
    <r>
      <rPr>
        <b/>
        <u/>
        <sz val="10"/>
        <color indexed="10"/>
        <rFont val="돋움"/>
        <family val="3"/>
        <charset val="129"/>
      </rPr>
      <t>본 굴착공사 완료 확인 후까지 신규 굴착공사 허가는 제한됩니다.</t>
    </r>
    <phoneticPr fontId="3" type="noConversion"/>
  </si>
  <si>
    <t>도로점용료는도로법 제66조 규정에 의하여, 당해 연도분은 허가세에 부과, 징수하고 그 이후에는</t>
    <phoneticPr fontId="3" type="noConversion"/>
  </si>
  <si>
    <r>
      <t>매년 3월초에 별도 부과 합니다.</t>
    </r>
    <r>
      <rPr>
        <b/>
        <sz val="10"/>
        <color indexed="10"/>
        <rFont val="돋움"/>
        <family val="3"/>
        <charset val="129"/>
      </rPr>
      <t>(가정관 예외)</t>
    </r>
    <phoneticPr fontId="3" type="noConversion"/>
  </si>
  <si>
    <t>정당한 사유없이 도로를 손궤하는 행위, 도로에 토석, 임목,기타의 장애물을 적치하는 행위와</t>
    <phoneticPr fontId="3" type="noConversion"/>
  </si>
  <si>
    <t>도로의 구조 또는 교통에 지장을 끼치는 행위를 할 수 없습니다.</t>
    <phoneticPr fontId="3" type="noConversion"/>
  </si>
  <si>
    <t>도로에 설치하는 점용물은 도시계획변경 등으로 인한 도로 확장과 도로관리청에서 도로유지 관리상</t>
    <phoneticPr fontId="3" type="noConversion"/>
  </si>
  <si>
    <t>필요하다고 판단되어 이설 요청시 수허가자 부담으로 이설하여야 합니다.</t>
    <phoneticPr fontId="3" type="noConversion"/>
  </si>
  <si>
    <t>도로굴착복구공사의 하자담보책임기간은 건설산업기본법 제28조 제1항과 동법시행령 제30조 규정에</t>
    <phoneticPr fontId="3" type="noConversion"/>
  </si>
  <si>
    <t>의하여 2년이며 하자발생시 수허가자는 제 시방기준에 적합하도록 즉시 재시공하여야 합니다.</t>
    <phoneticPr fontId="3" type="noConversion"/>
  </si>
  <si>
    <t>도로점용허가 기간이 만료되었거나 점용을 취소한 경우에는 도로법 제73조 규정에 의하여 수허가자</t>
    <phoneticPr fontId="3" type="noConversion"/>
  </si>
  <si>
    <t>가 도로를 원상회복시켜야 합니다.</t>
    <phoneticPr fontId="3" type="noConversion"/>
  </si>
  <si>
    <t>수허가자는 도로굴착복구 공사 및 하자로 인한 민형사상의 책임을 져야합니다.</t>
    <phoneticPr fontId="3" type="noConversion"/>
  </si>
  <si>
    <t>도로관리청에서 도로법 제97조 규정에 의하여 명하는 공익을 위한 처분은 반드시 이행하여야 하며,</t>
    <phoneticPr fontId="3" type="noConversion"/>
  </si>
  <si>
    <t>도로법 규정에 의한 명령에 위반한 경우와 부정한 수단으로 허가를 받은 경우에는 허가기간 만료일</t>
    <phoneticPr fontId="3" type="noConversion"/>
  </si>
  <si>
    <t>이전이라도 허가의 취소 등을 할 수 있습니다.</t>
    <phoneticPr fontId="3" type="noConversion"/>
  </si>
  <si>
    <r>
      <t>도시가스사업이 허가된 지역에서 굴착공사를 하려는 경우에는 도시가스법 제30조의3 및 동법 시행
규칙 제52조에 의거 굴착공사 착공전에 한국가스안전공사의 굴착공사지원센터(</t>
    </r>
    <r>
      <rPr>
        <b/>
        <sz val="10"/>
        <rFont val="맑은 고딕"/>
        <family val="3"/>
        <charset val="129"/>
      </rPr>
      <t>☎</t>
    </r>
    <r>
      <rPr>
        <b/>
        <sz val="10"/>
        <rFont val="돋움"/>
        <family val="3"/>
        <charset val="129"/>
      </rPr>
      <t xml:space="preserve"> 1644-0001)에
신고하여야 하며, 이반시 도시가스사업법 제50조 제8호 및 51조 제10호에 따라 최고 2년이하의 징역
또는 2천만원 이하의 벌금 처분을 받을 수 있습니다.</t>
    </r>
    <phoneticPr fontId="3" type="noConversion"/>
  </si>
  <si>
    <t>보도구간 도로굴착후 복구시에는 보도폭 전면에 대해 공사를 시행하여야 하며, 기 부설관로와의</t>
    <phoneticPr fontId="3" type="noConversion"/>
  </si>
  <si>
    <t>적정 이격 거리 확보후 시공되어야 하며, 부설 관로의 구경은 허가내용 관로의 구경보다 커서는</t>
    <phoneticPr fontId="3" type="noConversion"/>
  </si>
  <si>
    <t>않됩니다.</t>
    <phoneticPr fontId="3" type="noConversion"/>
  </si>
  <si>
    <t>기타 관계법 규정에 저촉되는 사항은 사전에 관련부서의 허가 또는 승인을 득한 후 착공 하여야</t>
    <phoneticPr fontId="3" type="noConversion"/>
  </si>
  <si>
    <t>합니다.</t>
    <phoneticPr fontId="3" type="noConversion"/>
  </si>
  <si>
    <t xml:space="preserve">착공계 제출시 도로점용료, 면허세 납부영수증 사본을 첨부하여 제출하시기 바랍니다. </t>
    <phoneticPr fontId="3" type="noConversion"/>
  </si>
  <si>
    <t>부실시공 및 조건 미이행시에는 아래와 같이 조치됩니다.</t>
    <phoneticPr fontId="3" type="noConversion"/>
  </si>
  <si>
    <t>가. 복구지연시(원인자) - 1회 경고 후 3일 이상 지연시 관리청에서 복구 및 복구비 추징</t>
    <phoneticPr fontId="3" type="noConversion"/>
  </si>
  <si>
    <t>나. 부실시공시 - 1회 경고(재시공), 2회 이상 적출시 고발 및 신규 굴착허가 유보</t>
    <phoneticPr fontId="3" type="noConversion"/>
  </si>
  <si>
    <t>다. 굴착토·자재 방치로 통행불편 초래시 - 1회 경고, 2회 이상 고발 또는 과태료 처분</t>
    <phoneticPr fontId="3" type="noConversion"/>
  </si>
  <si>
    <t>※ 도로관리심의회 심의안건(폭3m 연장 30m이상)의 경우 심의조건 이행</t>
    <phoneticPr fontId="3" type="noConversion"/>
  </si>
  <si>
    <r>
      <t>도로굴착을 하여야 하며, 경찰서</t>
    </r>
    <r>
      <rPr>
        <b/>
        <sz val="10"/>
        <color indexed="10"/>
        <rFont val="돋움"/>
        <family val="3"/>
        <charset val="129"/>
      </rPr>
      <t xml:space="preserve"> 협의사항(폭3m,연장30m이상)</t>
    </r>
    <r>
      <rPr>
        <b/>
        <sz val="10"/>
        <rFont val="돋움"/>
        <family val="3"/>
        <charset val="129"/>
      </rPr>
      <t>을 준수하여야합니다.</t>
    </r>
    <phoneticPr fontId="3" type="noConversion"/>
  </si>
  <si>
    <t>○</t>
  </si>
  <si>
    <t>가스안전공사 (080-400-7204)굴착공사 정보지원센터에 굴착공사신고후 공사시행</t>
    <phoneticPr fontId="3" type="noConversion"/>
  </si>
  <si>
    <t>그 외 사항에 대하여는 붙임의 굴착허가조건을 준수 및 조치하셔야 합니다.</t>
    <phoneticPr fontId="3" type="noConversion"/>
  </si>
  <si>
    <t>한국지역난방공사 분당사업소</t>
    <phoneticPr fontId="3" type="noConversion"/>
  </si>
  <si>
    <t>경기도 성남시 분당구 분당로 368</t>
    <phoneticPr fontId="3" type="noConversion"/>
  </si>
  <si>
    <t>129-82-02775</t>
    <phoneticPr fontId="3" type="noConversion"/>
  </si>
  <si>
    <t>열수송관</t>
    <phoneticPr fontId="3" type="noConversion"/>
  </si>
  <si>
    <t>열수송관 보수공사</t>
    <phoneticPr fontId="3" type="noConversion"/>
  </si>
  <si>
    <t>건설과</t>
    <phoneticPr fontId="3" type="noConversion"/>
  </si>
  <si>
    <t>이찬택</t>
    <phoneticPr fontId="3" type="noConversion"/>
  </si>
  <si>
    <t>이태준</t>
    <phoneticPr fontId="3" type="noConversion"/>
  </si>
  <si>
    <t>729-7352</t>
    <phoneticPr fontId="3" type="noConversion"/>
  </si>
  <si>
    <t>정자동 189-4번지</t>
    <phoneticPr fontId="3" type="noConversion"/>
  </si>
  <si>
    <t>정자로</t>
    <phoneticPr fontId="3" type="noConversion"/>
  </si>
  <si>
    <t>2020년 1월</t>
    <phoneticPr fontId="3" type="noConversion"/>
  </si>
  <si>
    <t>환산관경</t>
    <phoneticPr fontId="3" type="noConversion"/>
  </si>
  <si>
    <t>정자동 257-4번지</t>
    <phoneticPr fontId="3" type="noConversion"/>
  </si>
  <si>
    <t>불정로</t>
    <phoneticPr fontId="3" type="noConversion"/>
  </si>
  <si>
    <t>850*2</t>
    <phoneticPr fontId="3" type="noConversion"/>
  </si>
  <si>
    <t>허가 2019-2-2호</t>
    <phoneticPr fontId="3" type="noConversion"/>
  </si>
  <si>
    <t>허가 2019-2-1호</t>
    <phoneticPr fontId="3" type="noConversion"/>
  </si>
  <si>
    <t>원상
복구</t>
    <phoneticPr fontId="3" type="noConversion"/>
  </si>
  <si>
    <t>허가
번호</t>
    <phoneticPr fontId="3" type="noConversion"/>
  </si>
  <si>
    <t>구분</t>
    <phoneticPr fontId="3" type="noConversion"/>
  </si>
  <si>
    <t>허가
일자</t>
    <phoneticPr fontId="3" type="noConversion"/>
  </si>
  <si>
    <t>발급
일자</t>
    <phoneticPr fontId="3" type="noConversion"/>
  </si>
  <si>
    <t>허가건명</t>
    <phoneticPr fontId="3" type="noConversion"/>
  </si>
  <si>
    <t>착공일</t>
    <phoneticPr fontId="3" type="noConversion"/>
  </si>
  <si>
    <t>준공예정일</t>
    <phoneticPr fontId="3" type="noConversion"/>
  </si>
  <si>
    <t>주요지하매설물
기관통보</t>
    <phoneticPr fontId="3" type="noConversion"/>
  </si>
  <si>
    <t>허가취소</t>
    <phoneticPr fontId="3" type="noConversion"/>
  </si>
  <si>
    <t>굴착업체
(복구업체)</t>
    <phoneticPr fontId="3" type="noConversion"/>
  </si>
  <si>
    <t>면적(㎡)</t>
    <phoneticPr fontId="3" type="noConversion"/>
  </si>
  <si>
    <t>목적</t>
    <phoneticPr fontId="3" type="noConversion"/>
  </si>
  <si>
    <t>노선명</t>
    <phoneticPr fontId="3" type="noConversion"/>
  </si>
  <si>
    <t>하자검사</t>
    <phoneticPr fontId="3" type="noConversion"/>
  </si>
  <si>
    <t>차도</t>
    <phoneticPr fontId="3" type="noConversion"/>
  </si>
  <si>
    <t>총계</t>
    <phoneticPr fontId="3" type="noConversion"/>
  </si>
  <si>
    <t>1회
(6개월)</t>
    <phoneticPr fontId="3" type="noConversion"/>
  </si>
  <si>
    <t>2회
(12개월)</t>
    <phoneticPr fontId="3" type="noConversion"/>
  </si>
  <si>
    <t>3회
(18개월)</t>
    <phoneticPr fontId="3" type="noConversion"/>
  </si>
  <si>
    <t>4회
(24개월)</t>
    <phoneticPr fontId="3" type="noConversion"/>
  </si>
  <si>
    <t>성 남 시 중 원 구 청 장</t>
    <phoneticPr fontId="3" type="noConversion"/>
  </si>
  <si>
    <t>도 로 점 용   허 가 증</t>
    <phoneticPr fontId="3" type="noConversion"/>
  </si>
  <si>
    <t>120-81-14525</t>
    <phoneticPr fontId="3" type="noConversion"/>
  </si>
  <si>
    <t>상대원동 143-2번지 앞</t>
    <phoneticPr fontId="3" type="noConversion"/>
  </si>
  <si>
    <t>점  용  기  간</t>
    <phoneticPr fontId="3" type="noConversion"/>
  </si>
  <si>
    <t>허  가  조  건</t>
    <phoneticPr fontId="3" type="noConversion"/>
  </si>
  <si>
    <t>주        소</t>
    <phoneticPr fontId="3" type="noConversion"/>
  </si>
  <si>
    <t>서울시 강남구 남부순환로 3165(대치동 27-1)</t>
    <phoneticPr fontId="3" type="noConversion"/>
  </si>
  <si>
    <t>성명  (명칭)</t>
    <phoneticPr fontId="3" type="noConversion"/>
  </si>
  <si>
    <t>코원에너지서비스㈜</t>
    <phoneticPr fontId="3" type="noConversion"/>
  </si>
  <si>
    <t>생 년 월 일
(법인의 경우
등 록 번 호)</t>
    <phoneticPr fontId="3" type="noConversion"/>
  </si>
  <si>
    <t>도  로  종  류</t>
    <phoneticPr fontId="3" type="noConversion"/>
  </si>
  <si>
    <t>노  선  명</t>
    <phoneticPr fontId="3" type="noConversion"/>
  </si>
  <si>
    <t>갈마치로</t>
    <phoneticPr fontId="3" type="noConversion"/>
  </si>
  <si>
    <t>점  용  장  소</t>
    <phoneticPr fontId="3" type="noConversion"/>
  </si>
  <si>
    <t>점  용  면  적</t>
    <phoneticPr fontId="3" type="noConversion"/>
  </si>
  <si>
    <t>별  도  첨  부</t>
    <phoneticPr fontId="3" type="noConversion"/>
  </si>
  <si>
    <t xml:space="preserve">도로법  제61조  1항의  규정에  의하여  위와  같이  도로점용을  허가합니다. </t>
    <phoneticPr fontId="3" type="noConversion"/>
  </si>
  <si>
    <t>2019 년  6월</t>
    <phoneticPr fontId="3" type="noConversion"/>
  </si>
  <si>
    <t>코원에너지서비스</t>
    <phoneticPr fontId="3" type="noConversion"/>
  </si>
  <si>
    <t>점용료
(원)
부가세 제외로 기입</t>
    <phoneticPr fontId="3" type="noConversion"/>
  </si>
  <si>
    <t>200</t>
    <phoneticPr fontId="3" type="noConversion"/>
  </si>
  <si>
    <t>300</t>
    <phoneticPr fontId="3" type="noConversion"/>
  </si>
  <si>
    <t>30</t>
    <phoneticPr fontId="3" type="noConversion"/>
  </si>
  <si>
    <t>통신관로 매설</t>
    <phoneticPr fontId="3" type="noConversion"/>
  </si>
  <si>
    <t>175</t>
    <phoneticPr fontId="3" type="noConversion"/>
  </si>
  <si>
    <t>80</t>
    <phoneticPr fontId="3" type="noConversion"/>
  </si>
  <si>
    <t>50</t>
    <phoneticPr fontId="3" type="noConversion"/>
  </si>
  <si>
    <t>150</t>
    <phoneticPr fontId="3" type="noConversion"/>
  </si>
  <si>
    <t>SK브로드밴드</t>
    <phoneticPr fontId="3" type="noConversion"/>
  </si>
  <si>
    <t>90</t>
    <phoneticPr fontId="3" type="noConversion"/>
  </si>
  <si>
    <t>100</t>
    <phoneticPr fontId="3" type="noConversion"/>
  </si>
  <si>
    <t>2</t>
    <phoneticPr fontId="3" type="noConversion"/>
  </si>
  <si>
    <t>20</t>
    <phoneticPr fontId="3" type="noConversion"/>
  </si>
  <si>
    <t>1</t>
    <phoneticPr fontId="3" type="noConversion"/>
  </si>
  <si>
    <t>준공일
(준공확인신청서 제출일)</t>
    <phoneticPr fontId="3" type="noConversion"/>
  </si>
  <si>
    <t>관경(mm)</t>
    <phoneticPr fontId="3" type="noConversion"/>
  </si>
  <si>
    <t>3.30</t>
    <phoneticPr fontId="3" type="noConversion"/>
  </si>
  <si>
    <t>허가기간
(착공일로부터)</t>
    <phoneticPr fontId="3" type="noConversion"/>
  </si>
  <si>
    <t>3.26.</t>
    <phoneticPr fontId="3" type="noConversion"/>
  </si>
  <si>
    <t>한국전력공사</t>
    <phoneticPr fontId="3" type="noConversion"/>
  </si>
  <si>
    <t>4.16.</t>
    <phoneticPr fontId="3" type="noConversion"/>
  </si>
  <si>
    <t>성남시 수도시설과</t>
    <phoneticPr fontId="3" type="noConversion"/>
  </si>
  <si>
    <t>3.12.</t>
    <phoneticPr fontId="3" type="noConversion"/>
  </si>
  <si>
    <t>400</t>
    <phoneticPr fontId="3" type="noConversion"/>
  </si>
  <si>
    <t>소액면제</t>
    <phoneticPr fontId="3" type="noConversion"/>
  </si>
  <si>
    <t>공공용면제</t>
    <phoneticPr fontId="3" type="noConversion"/>
  </si>
  <si>
    <t>100~300</t>
    <phoneticPr fontId="3" type="noConversion"/>
  </si>
  <si>
    <t>수도시설과</t>
    <phoneticPr fontId="3" type="noConversion"/>
  </si>
  <si>
    <t>상대원동 195-5번지 도시가스배관 누수로 인한 긴급굴착</t>
    <phoneticPr fontId="3" type="noConversion"/>
  </si>
  <si>
    <t>2.23.</t>
    <phoneticPr fontId="3" type="noConversion"/>
  </si>
  <si>
    <t>상대원동 1361번지(박석로 29-2) 도시가스 배관 누수로 인한 긴급굴착</t>
    <phoneticPr fontId="3" type="noConversion"/>
  </si>
  <si>
    <t>26.02.23.</t>
    <phoneticPr fontId="3" type="noConversion"/>
  </si>
  <si>
    <t>가스배관 누출로인한 긴급공사</t>
    <phoneticPr fontId="3" type="noConversion"/>
  </si>
  <si>
    <t>26.02.05.</t>
    <phoneticPr fontId="3" type="noConversion"/>
  </si>
  <si>
    <t>150~300</t>
    <phoneticPr fontId="3" type="noConversion"/>
  </si>
  <si>
    <t>2026년 도로굴착 허가 및 하자관리</t>
    <phoneticPr fontId="3" type="noConversion"/>
  </si>
  <si>
    <t>상대원동 234-1~171번지 상수관 정비공사</t>
    <phoneticPr fontId="3" type="noConversion"/>
  </si>
  <si>
    <t>243</t>
    <phoneticPr fontId="3" type="noConversion"/>
  </si>
  <si>
    <t>2.5.</t>
    <phoneticPr fontId="3" type="noConversion"/>
  </si>
  <si>
    <t>3.6.</t>
    <phoneticPr fontId="3" type="noConversion"/>
  </si>
  <si>
    <t>성남동 4112 일원 도시가스 배관 누수로 인한 긴급굴착</t>
    <phoneticPr fontId="3" type="noConversion"/>
  </si>
  <si>
    <t>26.03.04.</t>
    <phoneticPr fontId="3" type="noConversion"/>
  </si>
  <si>
    <t>주식회사 시공작</t>
    <phoneticPr fontId="3" type="noConversion"/>
  </si>
  <si>
    <t>3.11.</t>
    <phoneticPr fontId="3" type="noConversion"/>
  </si>
  <si>
    <t>상대원동 225-5 일원 전기배관포설 도로굴착</t>
    <phoneticPr fontId="3" type="noConversion"/>
  </si>
  <si>
    <t>전기배관 포설</t>
    <phoneticPr fontId="3" type="noConversion"/>
  </si>
  <si>
    <t>중앙동 414 등 12개소 상수관로 내시경 확인</t>
    <phoneticPr fontId="3" type="noConversion"/>
  </si>
  <si>
    <t>상수관로 내시경 확인</t>
    <phoneticPr fontId="3" type="noConversion"/>
  </si>
  <si>
    <t>주식회사 영원이앤에프</t>
    <phoneticPr fontId="3" type="noConversion"/>
  </si>
  <si>
    <t>3.13.</t>
    <phoneticPr fontId="3" type="noConversion"/>
  </si>
  <si>
    <t>성남동 3506 일원 전기배관 지중매설공사</t>
    <phoneticPr fontId="3" type="noConversion"/>
  </si>
  <si>
    <t>전기배관 매설</t>
    <phoneticPr fontId="3" type="noConversion"/>
  </si>
  <si>
    <t>상대원동 2996-1</t>
    <phoneticPr fontId="3" type="noConversion"/>
  </si>
  <si>
    <t>6-1</t>
    <phoneticPr fontId="3" type="noConversion"/>
  </si>
  <si>
    <t>6-2</t>
  </si>
  <si>
    <t>6-3</t>
  </si>
  <si>
    <t>6-4</t>
  </si>
  <si>
    <t>6-5</t>
  </si>
  <si>
    <t>6-6</t>
  </si>
  <si>
    <t>6-7</t>
  </si>
  <si>
    <t>6-8</t>
  </si>
  <si>
    <t>6-9</t>
  </si>
  <si>
    <t>6-10</t>
  </si>
  <si>
    <t>6-11</t>
  </si>
  <si>
    <t>6-12</t>
  </si>
  <si>
    <t>26.03.23.</t>
    <phoneticPr fontId="3" type="noConversion"/>
  </si>
  <si>
    <t>90</t>
  </si>
  <si>
    <t>3.16.</t>
    <phoneticPr fontId="3" type="noConversion"/>
  </si>
  <si>
    <t>금광동 2449-1~상대원동 135-1</t>
    <phoneticPr fontId="3" type="noConversion"/>
  </si>
  <si>
    <t>229</t>
    <phoneticPr fontId="3" type="noConversion"/>
  </si>
  <si>
    <t>노후 상수도관 정비</t>
    <phoneticPr fontId="3" type="noConversion"/>
  </si>
  <si>
    <t>㈜승리씨앤지</t>
    <phoneticPr fontId="3" type="noConversion"/>
  </si>
  <si>
    <t>3.19.</t>
    <phoneticPr fontId="3" type="noConversion"/>
  </si>
  <si>
    <t>중앙동 414</t>
    <phoneticPr fontId="3" type="noConversion"/>
  </si>
  <si>
    <t>성남동 4041-1</t>
    <phoneticPr fontId="3" type="noConversion"/>
  </si>
  <si>
    <t>성남동 2781</t>
    <phoneticPr fontId="3" type="noConversion"/>
  </si>
  <si>
    <t>금광2동 2814</t>
    <phoneticPr fontId="3" type="noConversion"/>
  </si>
  <si>
    <t>금광2동 3003</t>
    <phoneticPr fontId="3" type="noConversion"/>
  </si>
  <si>
    <t>은행2동 1154</t>
    <phoneticPr fontId="3" type="noConversion"/>
  </si>
  <si>
    <t>상대원동 513-22</t>
    <phoneticPr fontId="3" type="noConversion"/>
  </si>
  <si>
    <t xml:space="preserve">상대원동 1339 </t>
    <phoneticPr fontId="3" type="noConversion"/>
  </si>
  <si>
    <t>상대원동 151-2</t>
    <phoneticPr fontId="3" type="noConversion"/>
  </si>
  <si>
    <t>상대원동 1644</t>
    <phoneticPr fontId="3" type="noConversion"/>
  </si>
  <si>
    <t>상대원동 884-9</t>
    <phoneticPr fontId="3" type="noConversion"/>
  </si>
  <si>
    <t>금광동 4071번지 일원 가로주택정비사업</t>
    <phoneticPr fontId="3" type="noConversion"/>
  </si>
  <si>
    <t>금광동 4123</t>
    <phoneticPr fontId="3" type="noConversion"/>
  </si>
  <si>
    <t>금광동 4124</t>
    <phoneticPr fontId="3" type="noConversion"/>
  </si>
  <si>
    <t>금광동 4125</t>
    <phoneticPr fontId="3" type="noConversion"/>
  </si>
  <si>
    <t>금광동 4126</t>
    <phoneticPr fontId="3" type="noConversion"/>
  </si>
  <si>
    <t>금광동 4127</t>
  </si>
  <si>
    <t>금광동 4128</t>
  </si>
  <si>
    <t>금광동 4129</t>
  </si>
  <si>
    <t>금광동 4130</t>
  </si>
  <si>
    <t>금광동 4131</t>
  </si>
  <si>
    <t>금광동 4132</t>
  </si>
  <si>
    <t>금광동 4133</t>
  </si>
  <si>
    <t>금광동 4134</t>
  </si>
  <si>
    <t>금광동 4164</t>
    <phoneticPr fontId="3" type="noConversion"/>
  </si>
  <si>
    <t>금광동 4163</t>
    <phoneticPr fontId="3" type="noConversion"/>
  </si>
  <si>
    <t>금광동 4162</t>
  </si>
  <si>
    <t>금광동 4161</t>
  </si>
  <si>
    <t>금광동 4160</t>
  </si>
  <si>
    <t>금광동 4159</t>
  </si>
  <si>
    <t>금광동 4098</t>
    <phoneticPr fontId="3" type="noConversion"/>
  </si>
  <si>
    <t>금광동 4097</t>
    <phoneticPr fontId="3" type="noConversion"/>
  </si>
  <si>
    <t>금광동 4096</t>
  </si>
  <si>
    <t>금광동 4095</t>
  </si>
  <si>
    <t>금광동 4094</t>
  </si>
  <si>
    <t>금광동 4093</t>
  </si>
  <si>
    <t>금광동 4092</t>
  </si>
  <si>
    <t>금광동 4091</t>
  </si>
  <si>
    <t>금광동 4085</t>
    <phoneticPr fontId="3" type="noConversion"/>
  </si>
  <si>
    <t>금광동 4077</t>
    <phoneticPr fontId="3" type="noConversion"/>
  </si>
  <si>
    <t>금광동 4075</t>
    <phoneticPr fontId="3" type="noConversion"/>
  </si>
  <si>
    <t>금광동 4071 앞</t>
    <phoneticPr fontId="3" type="noConversion"/>
  </si>
  <si>
    <t>금광동 4128 앞</t>
    <phoneticPr fontId="3" type="noConversion"/>
  </si>
  <si>
    <t>금광동 4135 앞</t>
    <phoneticPr fontId="3" type="noConversion"/>
  </si>
  <si>
    <t>금광동 4159 앞</t>
    <phoneticPr fontId="3" type="noConversion"/>
  </si>
  <si>
    <t>금광동 4093 앞</t>
    <phoneticPr fontId="3" type="noConversion"/>
  </si>
  <si>
    <t>9-1</t>
    <phoneticPr fontId="3" type="noConversion"/>
  </si>
  <si>
    <t>9-2</t>
  </si>
  <si>
    <t>9-3</t>
  </si>
  <si>
    <t>9-4</t>
  </si>
  <si>
    <t>9-5</t>
  </si>
  <si>
    <t>9-6</t>
  </si>
  <si>
    <t>9-7</t>
  </si>
  <si>
    <t>9-8</t>
  </si>
  <si>
    <t>9-9</t>
  </si>
  <si>
    <t>9-10</t>
  </si>
  <si>
    <t>9-11</t>
  </si>
  <si>
    <t>9-12</t>
  </si>
  <si>
    <t>9-13</t>
  </si>
  <si>
    <t>9-14</t>
  </si>
  <si>
    <t>9-15</t>
  </si>
  <si>
    <t>9-16</t>
  </si>
  <si>
    <t>9-17</t>
  </si>
  <si>
    <t>9-18</t>
  </si>
  <si>
    <t>9-19</t>
  </si>
  <si>
    <t>9-20</t>
  </si>
  <si>
    <t>9-21</t>
  </si>
  <si>
    <t>9-22</t>
  </si>
  <si>
    <t>9-23</t>
  </si>
  <si>
    <t>9-24</t>
  </si>
  <si>
    <t>9-25</t>
  </si>
  <si>
    <t>9-26</t>
  </si>
  <si>
    <t>9-27</t>
  </si>
  <si>
    <t>9-28</t>
  </si>
  <si>
    <t>9-29</t>
  </si>
  <si>
    <t>9-30</t>
  </si>
  <si>
    <t>9-31</t>
  </si>
  <si>
    <t>9-32</t>
  </si>
  <si>
    <t>9-33</t>
  </si>
  <si>
    <t>9-34</t>
  </si>
  <si>
    <t>상수도관 폐전</t>
    <phoneticPr fontId="3" type="noConversion"/>
  </si>
  <si>
    <t>대양한주종합건설㈜</t>
    <phoneticPr fontId="3" type="noConversion"/>
  </si>
  <si>
    <t>상대원동 441-7, 441-11</t>
    <phoneticPr fontId="3" type="noConversion"/>
  </si>
  <si>
    <t>“</t>
    <phoneticPr fontId="3" type="noConversion"/>
  </si>
  <si>
    <t>26.3.</t>
    <phoneticPr fontId="3" type="noConversion"/>
  </si>
  <si>
    <t>450, 200</t>
    <phoneticPr fontId="3" type="noConversion"/>
  </si>
  <si>
    <t>오오수관 접합</t>
    <phoneticPr fontId="3" type="noConversion"/>
  </si>
  <si>
    <t>하대원동 201번지(105-3번지 앞)</t>
    <phoneticPr fontId="3" type="noConversion"/>
  </si>
  <si>
    <t>26.4.</t>
    <phoneticPr fontId="3" type="noConversion"/>
  </si>
  <si>
    <t>4.3.</t>
    <phoneticPr fontId="3" type="noConversion"/>
  </si>
  <si>
    <t>여수동 286(375 인근)</t>
    <phoneticPr fontId="3" type="noConversion"/>
  </si>
  <si>
    <t>전력관로 신설</t>
    <phoneticPr fontId="3" type="noConversion"/>
  </si>
  <si>
    <t>제이에스이앤씨(한장희)</t>
    <phoneticPr fontId="3" type="noConversion"/>
  </si>
  <si>
    <t>상대원동 225-5번지 인근</t>
    <phoneticPr fontId="3" type="noConversion"/>
  </si>
  <si>
    <t>우·오수관 접합</t>
    <phoneticPr fontId="3" type="noConversion"/>
  </si>
  <si>
    <t>4.21.</t>
    <phoneticPr fontId="3" type="noConversion"/>
  </si>
  <si>
    <t>은행동 977번지 일원(은행동 726 인근)</t>
    <phoneticPr fontId="3" type="noConversion"/>
  </si>
  <si>
    <t>상수관 정비</t>
    <phoneticPr fontId="3" type="noConversion"/>
  </si>
  <si>
    <t>중앙동 10번지 인근</t>
    <phoneticPr fontId="3" type="noConversion"/>
  </si>
  <si>
    <t>26.4.20.</t>
    <phoneticPr fontId="3" type="noConversion"/>
  </si>
  <si>
    <t>26.03.04</t>
    <phoneticPr fontId="3" type="noConversion"/>
  </si>
  <si>
    <t>26.03.16.</t>
    <phoneticPr fontId="3" type="noConversion"/>
  </si>
  <si>
    <t>26.03.17.</t>
    <phoneticPr fontId="3" type="noConversion"/>
  </si>
  <si>
    <t>2026. 4. 21. 기준 / 중원구 건설과 / 031-729-6353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</si>
</sst>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41" formatCode="_-* #,##0_-;\-* #,##0_-;_-* &quot;-&quot;_-;_-@_-"/>
    <numFmt numFmtId="43" formatCode="_-* #,##0.00_-;\-* #,##0.00_-;_-* &quot;-&quot;??_-;_-@_-"/>
    <numFmt numFmtId="176" formatCode="0.0"/>
    <numFmt numFmtId="177" formatCode="0.0_);[Red]\(0.0\)"/>
    <numFmt numFmtId="178" formatCode="mm&quot;월&quot;\ dd&quot;일&quot;"/>
    <numFmt numFmtId="179" formatCode="#,##0_ "/>
    <numFmt numFmtId="180" formatCode="0_);[Red]\(0\)"/>
    <numFmt numFmtId="181" formatCode="0.00_);[Red]\(0.00\)"/>
    <numFmt numFmtId="182" formatCode="#,##0_);[Red]\(#,##0\)"/>
    <numFmt numFmtId="183" formatCode="#,##0.0_);[Red]\(#,##0.0\)"/>
    <numFmt numFmtId="184" formatCode="_-* #,##0.0_-;\-* #,##0.0_-;_-* &quot;-&quot;_-;_-@_-"/>
    <numFmt numFmtId="185" formatCode="_-* #,##0.000_-;\-* #,##0.000_-;_-* &quot;-&quot;_-;_-@_-"/>
    <numFmt numFmtId="186" formatCode="_-* #,##0.0000_-;\-* #,##0.0000_-;_-* &quot;-&quot;_-;_-@_-"/>
    <numFmt numFmtId="187" formatCode="_-* #,##0.0_-;\-* #,##0.0_-;_-* &quot;-&quot;?_-;_-@_-"/>
    <numFmt numFmtId="188" formatCode="0_ "/>
    <numFmt numFmtId="189" formatCode="##&quot;열&quot;"/>
    <numFmt numFmtId="190" formatCode="#,###&quot;㎡이상&quot;"/>
    <numFmt numFmtId="191" formatCode="#,##0&quot;원&quot;"/>
    <numFmt numFmtId="192" formatCode="#,##0&quot;㎡이상&quot;"/>
    <numFmt numFmtId="193" formatCode="#,##0.0_ "/>
    <numFmt numFmtId="194" formatCode="&quot;제2017 - &quot;###&quot;호&quot;"/>
    <numFmt numFmtId="195" formatCode="@&quot;일&quot;"/>
    <numFmt numFmtId="196" formatCode="_-* #,##0.0_-;\-* #,##0.0_-;_-* &quot;-&quot;??_-;_-@_-"/>
    <numFmt numFmtId="197" formatCode="&quot;연&quot;&quot;장&quot;\ \ ###,###.0\ &quot;m&quot;\,\ \ \ \ \ "/>
    <numFmt numFmtId="198" formatCode="##,##0.0&quot;㎡&quot;"/>
    <numFmt numFmtId="199" formatCode="&quot;착공일로부터 &quot;##&quot;일간&quot;"/>
    <numFmt numFmtId="200" formatCode="yyyy&quot;년&quot;\ \ \ \ \ \ \ \ \ \ \ \ mm&quot;월&quot;\ \ \ \ \ \ \ \ \ \ \ \ &quot;일&quot;"/>
    <numFmt numFmtId="201" formatCode="&quot;제  2020 - &quot;###&quot;호&quot;"/>
  </numFmts>
  <fonts count="4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돋움"/>
      <family val="3"/>
      <charset val="129"/>
    </font>
    <font>
      <b/>
      <sz val="22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8"/>
      <name val="돋움"/>
      <family val="3"/>
      <charset val="129"/>
    </font>
    <font>
      <b/>
      <sz val="18"/>
      <name val="돋움"/>
      <family val="3"/>
      <charset val="129"/>
    </font>
    <font>
      <sz val="9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6"/>
      <name val="돋움"/>
      <family val="3"/>
      <charset val="129"/>
    </font>
    <font>
      <b/>
      <u/>
      <sz val="10"/>
      <color indexed="10"/>
      <name val="돋움"/>
      <family val="3"/>
      <charset val="129"/>
    </font>
    <font>
      <b/>
      <sz val="9"/>
      <name val="돋움"/>
      <family val="3"/>
      <charset val="129"/>
    </font>
    <font>
      <b/>
      <sz val="8"/>
      <color indexed="10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7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10"/>
      <name val="맑은 고딕"/>
      <family val="3"/>
      <charset val="129"/>
    </font>
    <font>
      <b/>
      <sz val="28"/>
      <name val="돋움"/>
      <family val="3"/>
      <charset val="129"/>
    </font>
    <font>
      <sz val="14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1"/>
      <name val="굴림체"/>
      <family val="3"/>
      <charset val="129"/>
    </font>
    <font>
      <b/>
      <sz val="24"/>
      <name val="굴림체"/>
      <family val="3"/>
      <charset val="129"/>
    </font>
    <font>
      <b/>
      <sz val="9"/>
      <name val="굴림체"/>
      <family val="3"/>
      <charset val="129"/>
    </font>
    <font>
      <sz val="11"/>
      <name val="굴림체"/>
      <family val="3"/>
      <charset val="129"/>
    </font>
    <font>
      <b/>
      <sz val="28"/>
      <name val="굴림체"/>
      <family val="3"/>
      <charset val="129"/>
    </font>
    <font>
      <b/>
      <sz val="28"/>
      <name val="바탕"/>
      <family val="1"/>
      <charset val="129"/>
    </font>
    <font>
      <sz val="12"/>
      <name val="돋움"/>
      <family val="3"/>
      <charset val="129"/>
    </font>
    <font>
      <sz val="12"/>
      <name val="굴림체"/>
      <family val="3"/>
      <charset val="129"/>
    </font>
    <font>
      <b/>
      <sz val="14"/>
      <name val="돋움"/>
      <family val="3"/>
      <charset val="129"/>
    </font>
    <font>
      <u/>
      <sz val="11"/>
      <color theme="1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0"/>
      <color rgb="FFC00000"/>
      <name val="돋움"/>
      <family val="3"/>
      <charset val="129"/>
    </font>
    <font>
      <b/>
      <sz val="10"/>
      <color rgb="FF0000FF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9"/>
      <color rgb="FF0070C0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</fills>
  <borders count="5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0" fontId="35" fillId="0" borderId="0" applyNumberFormat="0" applyFill="0" applyBorder="0" applyAlignment="0" applyProtection="0">
      <alignment vertical="center"/>
    </xf>
  </cellStyleXfs>
  <cellXfs count="59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2" fillId="0" borderId="4" xfId="0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Border="1" applyAlignment="1">
      <alignment vertical="center"/>
    </xf>
    <xf numFmtId="177" fontId="2" fillId="0" borderId="0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0" fillId="0" borderId="0" xfId="0" applyFont="1">
      <alignment vertical="center"/>
    </xf>
    <xf numFmtId="41" fontId="0" fillId="0" borderId="0" xfId="1" applyFont="1">
      <alignment vertical="center"/>
    </xf>
    <xf numFmtId="0" fontId="2" fillId="0" borderId="6" xfId="0" applyFont="1" applyBorder="1" applyAlignment="1">
      <alignment horizontal="center" vertical="center"/>
    </xf>
    <xf numFmtId="190" fontId="5" fillId="2" borderId="0" xfId="0" applyNumberFormat="1" applyFont="1" applyFill="1" applyBorder="1" applyAlignment="1">
      <alignment vertical="center"/>
    </xf>
    <xf numFmtId="191" fontId="0" fillId="2" borderId="0" xfId="0" applyNumberFormat="1" applyFont="1" applyFill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91" fontId="0" fillId="2" borderId="0" xfId="0" applyNumberFormat="1" applyFill="1" applyBorder="1" applyAlignment="1">
      <alignment vertical="center"/>
    </xf>
    <xf numFmtId="191" fontId="2" fillId="2" borderId="6" xfId="0" applyNumberFormat="1" applyFont="1" applyFill="1" applyBorder="1" applyAlignment="1">
      <alignment horizontal="center" vertical="center"/>
    </xf>
    <xf numFmtId="190" fontId="4" fillId="2" borderId="6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186" fontId="0" fillId="0" borderId="0" xfId="0" applyNumberFormat="1" applyFont="1" applyBorder="1" applyAlignment="1">
      <alignment vertical="center"/>
    </xf>
    <xf numFmtId="190" fontId="5" fillId="2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3" fontId="0" fillId="0" borderId="0" xfId="0" applyNumberFormat="1">
      <alignment vertical="center"/>
    </xf>
    <xf numFmtId="185" fontId="5" fillId="2" borderId="0" xfId="1" applyNumberFormat="1" applyFont="1" applyFill="1" applyBorder="1" applyAlignment="1">
      <alignment vertical="center"/>
    </xf>
    <xf numFmtId="185" fontId="0" fillId="0" borderId="0" xfId="1" applyNumberFormat="1" applyFont="1" applyBorder="1" applyAlignment="1">
      <alignment vertical="center"/>
    </xf>
    <xf numFmtId="41" fontId="5" fillId="2" borderId="0" xfId="1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left" vertical="center"/>
    </xf>
    <xf numFmtId="183" fontId="3" fillId="0" borderId="6" xfId="0" applyNumberFormat="1" applyFont="1" applyBorder="1" applyAlignment="1">
      <alignment horizontal="center" vertical="center"/>
    </xf>
    <xf numFmtId="0" fontId="37" fillId="0" borderId="0" xfId="0" applyFont="1">
      <alignment vertical="center"/>
    </xf>
    <xf numFmtId="0" fontId="38" fillId="0" borderId="0" xfId="0" applyFont="1">
      <alignment vertical="center"/>
    </xf>
    <xf numFmtId="49" fontId="20" fillId="0" borderId="0" xfId="0" applyNumberFormat="1" applyFont="1" applyAlignment="1">
      <alignment horizontal="left" vertical="center"/>
    </xf>
    <xf numFmtId="0" fontId="20" fillId="0" borderId="0" xfId="0" applyFont="1" applyAlignment="1">
      <alignment vertical="center" wrapText="1"/>
    </xf>
    <xf numFmtId="0" fontId="24" fillId="0" borderId="0" xfId="6" applyFont="1" applyBorder="1"/>
    <xf numFmtId="0" fontId="1" fillId="0" borderId="0" xfId="6" applyBorder="1"/>
    <xf numFmtId="0" fontId="24" fillId="0" borderId="0" xfId="6" applyFont="1" applyFill="1" applyBorder="1"/>
    <xf numFmtId="0" fontId="0" fillId="0" borderId="0" xfId="6" applyFont="1" applyFill="1" applyBorder="1"/>
    <xf numFmtId="41" fontId="2" fillId="5" borderId="6" xfId="4" applyFont="1" applyFill="1" applyBorder="1" applyAlignment="1">
      <alignment horizontal="center" vertical="center" wrapText="1"/>
    </xf>
    <xf numFmtId="181" fontId="2" fillId="5" borderId="6" xfId="4" applyNumberFormat="1" applyFont="1" applyFill="1" applyBorder="1" applyAlignment="1">
      <alignment horizontal="center" vertical="center" wrapText="1"/>
    </xf>
    <xf numFmtId="0" fontId="4" fillId="6" borderId="16" xfId="6" applyFont="1" applyFill="1" applyBorder="1" applyAlignment="1">
      <alignment horizontal="center" vertical="center"/>
    </xf>
    <xf numFmtId="0" fontId="4" fillId="6" borderId="17" xfId="6" applyFont="1" applyFill="1" applyBorder="1" applyAlignment="1">
      <alignment horizontal="center" vertical="center"/>
    </xf>
    <xf numFmtId="0" fontId="4" fillId="6" borderId="17" xfId="6" applyFont="1" applyFill="1" applyBorder="1" applyAlignment="1">
      <alignment horizontal="center" vertical="center" wrapText="1"/>
    </xf>
    <xf numFmtId="49" fontId="5" fillId="6" borderId="17" xfId="4" applyNumberFormat="1" applyFont="1" applyFill="1" applyBorder="1" applyAlignment="1">
      <alignment horizontal="center" vertical="center" shrinkToFit="1"/>
    </xf>
    <xf numFmtId="49" fontId="4" fillId="6" borderId="17" xfId="6" applyNumberFormat="1" applyFont="1" applyFill="1" applyBorder="1" applyAlignment="1">
      <alignment horizontal="center" vertical="center"/>
    </xf>
    <xf numFmtId="49" fontId="4" fillId="7" borderId="17" xfId="6" applyNumberFormat="1" applyFont="1" applyFill="1" applyBorder="1" applyAlignment="1">
      <alignment horizontal="center" vertical="center"/>
    </xf>
    <xf numFmtId="187" fontId="4" fillId="6" borderId="17" xfId="4" applyNumberFormat="1" applyFont="1" applyFill="1" applyBorder="1" applyAlignment="1">
      <alignment horizontal="center" vertical="center" wrapText="1"/>
    </xf>
    <xf numFmtId="41" fontId="4" fillId="6" borderId="17" xfId="4" applyFont="1" applyFill="1" applyBorder="1" applyAlignment="1">
      <alignment horizontal="center" vertical="center" wrapText="1"/>
    </xf>
    <xf numFmtId="0" fontId="5" fillId="0" borderId="0" xfId="6" applyFont="1" applyFill="1" applyBorder="1"/>
    <xf numFmtId="0" fontId="25" fillId="4" borderId="18" xfId="6" applyFont="1" applyFill="1" applyBorder="1" applyAlignment="1">
      <alignment horizontal="center" vertical="center"/>
    </xf>
    <xf numFmtId="41" fontId="24" fillId="4" borderId="0" xfId="4" applyFont="1" applyFill="1" applyBorder="1"/>
    <xf numFmtId="0" fontId="5" fillId="4" borderId="0" xfId="6" applyFont="1" applyFill="1" applyBorder="1"/>
    <xf numFmtId="0" fontId="25" fillId="4" borderId="19" xfId="6" applyFont="1" applyFill="1" applyBorder="1" applyAlignment="1">
      <alignment horizontal="center" vertical="center"/>
    </xf>
    <xf numFmtId="187" fontId="5" fillId="4" borderId="6" xfId="4" applyNumberFormat="1" applyFont="1" applyFill="1" applyBorder="1" applyAlignment="1">
      <alignment horizontal="center" vertical="center" wrapText="1"/>
    </xf>
    <xf numFmtId="0" fontId="24" fillId="4" borderId="0" xfId="6" applyFont="1" applyFill="1" applyBorder="1"/>
    <xf numFmtId="187" fontId="5" fillId="4" borderId="6" xfId="4" applyNumberFormat="1" applyFont="1" applyFill="1" applyBorder="1" applyAlignment="1">
      <alignment horizontal="center" vertical="center"/>
    </xf>
    <xf numFmtId="0" fontId="25" fillId="0" borderId="19" xfId="6" applyFont="1" applyFill="1" applyBorder="1" applyAlignment="1">
      <alignment horizontal="center" vertical="center"/>
    </xf>
    <xf numFmtId="187" fontId="5" fillId="0" borderId="6" xfId="4" applyNumberFormat="1" applyFont="1" applyFill="1" applyBorder="1" applyAlignment="1">
      <alignment horizontal="center" vertical="center"/>
    </xf>
    <xf numFmtId="0" fontId="5" fillId="0" borderId="0" xfId="6" applyFont="1" applyBorder="1"/>
    <xf numFmtId="0" fontId="25" fillId="0" borderId="20" xfId="6" quotePrefix="1" applyFont="1" applyBorder="1" applyAlignment="1">
      <alignment horizontal="center" vertical="center"/>
    </xf>
    <xf numFmtId="0" fontId="1" fillId="0" borderId="0" xfId="6" applyFill="1" applyBorder="1"/>
    <xf numFmtId="0" fontId="25" fillId="0" borderId="20" xfId="6" applyFont="1" applyBorder="1" applyAlignment="1">
      <alignment horizontal="center" vertical="center"/>
    </xf>
    <xf numFmtId="0" fontId="1" fillId="0" borderId="0" xfId="6" applyFill="1" applyBorder="1" applyAlignment="1">
      <alignment horizontal="center" vertical="center"/>
    </xf>
    <xf numFmtId="49" fontId="1" fillId="0" borderId="0" xfId="6" applyNumberFormat="1" applyFill="1" applyBorder="1" applyAlignment="1">
      <alignment horizontal="center" vertical="center"/>
    </xf>
    <xf numFmtId="49" fontId="1" fillId="0" borderId="0" xfId="4" applyNumberFormat="1" applyFont="1" applyFill="1" applyBorder="1" applyAlignment="1">
      <alignment horizontal="center" vertical="center"/>
    </xf>
    <xf numFmtId="49" fontId="1" fillId="7" borderId="0" xfId="6" applyNumberFormat="1" applyFill="1" applyBorder="1" applyAlignment="1">
      <alignment horizontal="center" vertical="center"/>
    </xf>
    <xf numFmtId="41" fontId="1" fillId="0" borderId="0" xfId="4" applyFont="1" applyFill="1" applyBorder="1" applyAlignment="1">
      <alignment horizontal="center" vertical="center"/>
    </xf>
    <xf numFmtId="181" fontId="1" fillId="0" borderId="0" xfId="4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4" xfId="0" applyFont="1" applyBorder="1" applyAlignment="1">
      <alignment vertical="center"/>
    </xf>
    <xf numFmtId="0" fontId="26" fillId="0" borderId="4" xfId="0" applyFont="1" applyBorder="1" applyAlignment="1">
      <alignment vertical="center"/>
    </xf>
    <xf numFmtId="0" fontId="26" fillId="0" borderId="5" xfId="0" applyFont="1" applyBorder="1" applyAlignment="1">
      <alignment vertical="center"/>
    </xf>
    <xf numFmtId="0" fontId="26" fillId="0" borderId="21" xfId="0" applyFont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30" fillId="0" borderId="2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1" fillId="0" borderId="0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0" fontId="32" fillId="4" borderId="6" xfId="6" applyFont="1" applyFill="1" applyBorder="1" applyAlignment="1">
      <alignment horizontal="center" vertical="center" wrapText="1"/>
    </xf>
    <xf numFmtId="0" fontId="32" fillId="4" borderId="6" xfId="6" applyFont="1" applyFill="1" applyBorder="1" applyAlignment="1">
      <alignment horizontal="center" vertical="center"/>
    </xf>
    <xf numFmtId="49" fontId="32" fillId="4" borderId="6" xfId="6" applyNumberFormat="1" applyFont="1" applyFill="1" applyBorder="1" applyAlignment="1">
      <alignment horizontal="center" vertical="center"/>
    </xf>
    <xf numFmtId="49" fontId="32" fillId="4" borderId="6" xfId="4" applyNumberFormat="1" applyFont="1" applyFill="1" applyBorder="1" applyAlignment="1">
      <alignment horizontal="center" vertical="center"/>
    </xf>
    <xf numFmtId="195" fontId="32" fillId="4" borderId="6" xfId="4" applyNumberFormat="1" applyFont="1" applyFill="1" applyBorder="1" applyAlignment="1">
      <alignment horizontal="center" vertical="center"/>
    </xf>
    <xf numFmtId="49" fontId="32" fillId="4" borderId="6" xfId="6" applyNumberFormat="1" applyFont="1" applyFill="1" applyBorder="1" applyAlignment="1">
      <alignment horizontal="center" vertical="center" wrapText="1" shrinkToFit="1"/>
    </xf>
    <xf numFmtId="49" fontId="32" fillId="7" borderId="6" xfId="6" applyNumberFormat="1" applyFont="1" applyFill="1" applyBorder="1" applyAlignment="1">
      <alignment horizontal="center" vertical="center" wrapText="1" shrinkToFit="1"/>
    </xf>
    <xf numFmtId="0" fontId="33" fillId="0" borderId="6" xfId="6" applyNumberFormat="1" applyFont="1" applyBorder="1" applyAlignment="1">
      <alignment horizontal="center" vertical="center" wrapText="1"/>
    </xf>
    <xf numFmtId="49" fontId="32" fillId="4" borderId="6" xfId="6" applyNumberFormat="1" applyFont="1" applyFill="1" applyBorder="1" applyAlignment="1">
      <alignment horizontal="center" vertical="center" shrinkToFit="1"/>
    </xf>
    <xf numFmtId="49" fontId="32" fillId="7" borderId="6" xfId="6" applyNumberFormat="1" applyFont="1" applyFill="1" applyBorder="1" applyAlignment="1">
      <alignment horizontal="center" vertical="center" shrinkToFit="1"/>
    </xf>
    <xf numFmtId="49" fontId="32" fillId="0" borderId="6" xfId="6" applyNumberFormat="1" applyFont="1" applyFill="1" applyBorder="1" applyAlignment="1">
      <alignment horizontal="center" vertical="center"/>
    </xf>
    <xf numFmtId="0" fontId="32" fillId="0" borderId="6" xfId="6" applyFont="1" applyFill="1" applyBorder="1" applyAlignment="1">
      <alignment horizontal="center" vertical="center" wrapText="1"/>
    </xf>
    <xf numFmtId="195" fontId="32" fillId="0" borderId="6" xfId="4" applyNumberFormat="1" applyFont="1" applyFill="1" applyBorder="1" applyAlignment="1">
      <alignment horizontal="center" vertical="center"/>
    </xf>
    <xf numFmtId="49" fontId="32" fillId="0" borderId="6" xfId="4" applyNumberFormat="1" applyFont="1" applyFill="1" applyBorder="1" applyAlignment="1">
      <alignment horizontal="center" vertical="center"/>
    </xf>
    <xf numFmtId="49" fontId="32" fillId="0" borderId="6" xfId="6" applyNumberFormat="1" applyFont="1" applyFill="1" applyBorder="1" applyAlignment="1">
      <alignment horizontal="center" vertical="center" shrinkToFit="1"/>
    </xf>
    <xf numFmtId="187" fontId="32" fillId="0" borderId="6" xfId="4" applyNumberFormat="1" applyFont="1" applyFill="1" applyBorder="1" applyAlignment="1">
      <alignment horizontal="center" vertical="center"/>
    </xf>
    <xf numFmtId="196" fontId="32" fillId="4" borderId="6" xfId="4" applyNumberFormat="1" applyFont="1" applyFill="1" applyBorder="1" applyAlignment="1">
      <alignment horizontal="center" vertical="center"/>
    </xf>
    <xf numFmtId="187" fontId="32" fillId="4" borderId="6" xfId="4" applyNumberFormat="1" applyFont="1" applyFill="1" applyBorder="1" applyAlignment="1">
      <alignment horizontal="center" vertical="center"/>
    </xf>
    <xf numFmtId="187" fontId="32" fillId="4" borderId="6" xfId="4" applyNumberFormat="1" applyFont="1" applyFill="1" applyBorder="1" applyAlignment="1">
      <alignment horizontal="center" vertical="center" wrapText="1"/>
    </xf>
    <xf numFmtId="187" fontId="32" fillId="0" borderId="6" xfId="4" applyNumberFormat="1" applyFont="1" applyFill="1" applyBorder="1" applyAlignment="1">
      <alignment horizontal="center" vertical="center" wrapText="1"/>
    </xf>
    <xf numFmtId="187" fontId="32" fillId="0" borderId="6" xfId="4" applyNumberFormat="1" applyFont="1" applyFill="1" applyBorder="1" applyAlignment="1">
      <alignment horizontal="center" vertical="center" shrinkToFit="1"/>
    </xf>
    <xf numFmtId="41" fontId="5" fillId="8" borderId="17" xfId="4" applyFont="1" applyFill="1" applyBorder="1" applyAlignment="1">
      <alignment horizontal="right" vertical="center" shrinkToFit="1"/>
    </xf>
    <xf numFmtId="41" fontId="32" fillId="8" borderId="6" xfId="4" applyFont="1" applyFill="1" applyBorder="1" applyAlignment="1">
      <alignment horizontal="right" vertical="center"/>
    </xf>
    <xf numFmtId="41" fontId="1" fillId="8" borderId="0" xfId="4" applyFont="1" applyFill="1" applyBorder="1" applyAlignment="1">
      <alignment horizontal="right" vertical="center"/>
    </xf>
    <xf numFmtId="0" fontId="32" fillId="0" borderId="6" xfId="6" quotePrefix="1" applyNumberFormat="1" applyFont="1" applyFill="1" applyBorder="1" applyAlignment="1">
      <alignment horizontal="center" vertical="center"/>
    </xf>
    <xf numFmtId="49" fontId="32" fillId="4" borderId="8" xfId="6" applyNumberFormat="1" applyFont="1" applyFill="1" applyBorder="1" applyAlignment="1">
      <alignment horizontal="center" vertical="center"/>
    </xf>
    <xf numFmtId="195" fontId="32" fillId="4" borderId="8" xfId="4" applyNumberFormat="1" applyFont="1" applyFill="1" applyBorder="1" applyAlignment="1">
      <alignment horizontal="center" vertical="center"/>
    </xf>
    <xf numFmtId="49" fontId="32" fillId="4" borderId="8" xfId="4" applyNumberFormat="1" applyFont="1" applyFill="1" applyBorder="1" applyAlignment="1">
      <alignment horizontal="center" vertical="center"/>
    </xf>
    <xf numFmtId="49" fontId="32" fillId="4" borderId="8" xfId="6" applyNumberFormat="1" applyFont="1" applyFill="1" applyBorder="1" applyAlignment="1">
      <alignment horizontal="center" vertical="center" wrapText="1" shrinkToFit="1"/>
    </xf>
    <xf numFmtId="49" fontId="32" fillId="7" borderId="8" xfId="6" applyNumberFormat="1" applyFont="1" applyFill="1" applyBorder="1" applyAlignment="1">
      <alignment horizontal="center" vertical="center" wrapText="1" shrinkToFit="1"/>
    </xf>
    <xf numFmtId="187" fontId="32" fillId="4" borderId="8" xfId="4" applyNumberFormat="1" applyFont="1" applyFill="1" applyBorder="1" applyAlignment="1">
      <alignment horizontal="center" vertical="center" wrapText="1"/>
    </xf>
    <xf numFmtId="43" fontId="32" fillId="4" borderId="8" xfId="4" applyNumberFormat="1" applyFont="1" applyFill="1" applyBorder="1" applyAlignment="1">
      <alignment horizontal="center" vertical="center"/>
    </xf>
    <xf numFmtId="187" fontId="32" fillId="4" borderId="8" xfId="4" applyNumberFormat="1" applyFont="1" applyFill="1" applyBorder="1" applyAlignment="1">
      <alignment horizontal="center" vertical="center"/>
    </xf>
    <xf numFmtId="187" fontId="5" fillId="4" borderId="8" xfId="4" applyNumberFormat="1" applyFont="1" applyFill="1" applyBorder="1" applyAlignment="1">
      <alignment horizontal="center" vertical="center"/>
    </xf>
    <xf numFmtId="0" fontId="32" fillId="0" borderId="6" xfId="6" applyNumberFormat="1" applyFont="1" applyBorder="1" applyAlignment="1">
      <alignment horizontal="center" vertical="center" wrapText="1"/>
    </xf>
    <xf numFmtId="0" fontId="24" fillId="0" borderId="0" xfId="6" applyFont="1" applyBorder="1" applyAlignment="1">
      <alignment horizontal="center" vertical="center" shrinkToFit="1"/>
    </xf>
    <xf numFmtId="0" fontId="24" fillId="0" borderId="6" xfId="6" applyFont="1" applyBorder="1" applyAlignment="1">
      <alignment horizontal="center" vertical="center" shrinkToFit="1"/>
    </xf>
    <xf numFmtId="0" fontId="1" fillId="0" borderId="0" xfId="6" applyFill="1" applyBorder="1" applyAlignment="1">
      <alignment horizontal="center" vertical="center" shrinkToFit="1"/>
    </xf>
    <xf numFmtId="181" fontId="2" fillId="5" borderId="21" xfId="4" applyNumberFormat="1" applyFont="1" applyFill="1" applyBorder="1" applyAlignment="1">
      <alignment horizontal="center" vertical="center" wrapText="1"/>
    </xf>
    <xf numFmtId="0" fontId="4" fillId="6" borderId="29" xfId="6" applyFont="1" applyFill="1" applyBorder="1" applyAlignment="1">
      <alignment horizontal="center" vertical="center"/>
    </xf>
    <xf numFmtId="0" fontId="5" fillId="4" borderId="9" xfId="6" applyFont="1" applyFill="1" applyBorder="1" applyAlignment="1">
      <alignment horizontal="center" vertical="center"/>
    </xf>
    <xf numFmtId="0" fontId="5" fillId="4" borderId="21" xfId="6" applyFont="1" applyFill="1" applyBorder="1" applyAlignment="1">
      <alignment horizontal="center" vertical="center"/>
    </xf>
    <xf numFmtId="0" fontId="5" fillId="0" borderId="21" xfId="6" applyFont="1" applyFill="1" applyBorder="1" applyAlignment="1">
      <alignment horizontal="center" vertical="center"/>
    </xf>
    <xf numFmtId="0" fontId="24" fillId="0" borderId="6" xfId="6" applyFont="1" applyFill="1" applyBorder="1" applyAlignment="1">
      <alignment horizontal="center" vertical="center" shrinkToFit="1"/>
    </xf>
    <xf numFmtId="0" fontId="4" fillId="6" borderId="30" xfId="6" applyFont="1" applyFill="1" applyBorder="1" applyAlignment="1">
      <alignment horizontal="center" vertical="center"/>
    </xf>
    <xf numFmtId="181" fontId="2" fillId="5" borderId="31" xfId="4" applyNumberFormat="1" applyFont="1" applyFill="1" applyBorder="1" applyAlignment="1">
      <alignment horizontal="center" vertical="center" wrapText="1"/>
    </xf>
    <xf numFmtId="41" fontId="4" fillId="6" borderId="32" xfId="4" applyFont="1" applyFill="1" applyBorder="1" applyAlignment="1">
      <alignment horizontal="center" vertical="center" wrapText="1"/>
    </xf>
    <xf numFmtId="41" fontId="4" fillId="6" borderId="33" xfId="4" applyFont="1" applyFill="1" applyBorder="1" applyAlignment="1">
      <alignment horizontal="center" vertical="center" wrapText="1"/>
    </xf>
    <xf numFmtId="41" fontId="4" fillId="6" borderId="17" xfId="4" applyFont="1" applyFill="1" applyBorder="1" applyAlignment="1">
      <alignment horizontal="center" vertical="center" shrinkToFit="1"/>
    </xf>
    <xf numFmtId="187" fontId="32" fillId="4" borderId="8" xfId="4" applyNumberFormat="1" applyFont="1" applyFill="1" applyBorder="1" applyAlignment="1">
      <alignment horizontal="center" vertical="center" shrinkToFit="1"/>
    </xf>
    <xf numFmtId="187" fontId="32" fillId="4" borderId="6" xfId="4" applyNumberFormat="1" applyFont="1" applyFill="1" applyBorder="1" applyAlignment="1">
      <alignment horizontal="center" vertical="center" shrinkToFit="1"/>
    </xf>
    <xf numFmtId="181" fontId="1" fillId="0" borderId="0" xfId="4" applyNumberFormat="1" applyFont="1" applyFill="1" applyBorder="1" applyAlignment="1">
      <alignment horizontal="center" vertical="center" shrinkToFit="1"/>
    </xf>
    <xf numFmtId="0" fontId="32" fillId="0" borderId="6" xfId="4" applyNumberFormat="1" applyFont="1" applyFill="1" applyBorder="1" applyAlignment="1">
      <alignment horizontal="center" vertical="center"/>
    </xf>
    <xf numFmtId="0" fontId="5" fillId="0" borderId="6" xfId="6" applyFont="1" applyBorder="1" applyAlignment="1">
      <alignment horizontal="center" vertical="center"/>
    </xf>
    <xf numFmtId="0" fontId="5" fillId="4" borderId="8" xfId="6" applyFont="1" applyFill="1" applyBorder="1" applyAlignment="1">
      <alignment horizontal="center" vertical="center" wrapText="1" shrinkToFit="1"/>
    </xf>
    <xf numFmtId="0" fontId="5" fillId="4" borderId="6" xfId="6" quotePrefix="1" applyFont="1" applyFill="1" applyBorder="1" applyAlignment="1">
      <alignment horizontal="center" vertical="center" wrapText="1" shrinkToFit="1"/>
    </xf>
    <xf numFmtId="0" fontId="34" fillId="0" borderId="6" xfId="6" applyFont="1" applyFill="1" applyBorder="1" applyAlignment="1">
      <alignment horizontal="center" vertical="center" shrinkToFit="1"/>
    </xf>
    <xf numFmtId="0" fontId="24" fillId="0" borderId="6" xfId="6" applyFont="1" applyBorder="1" applyAlignment="1">
      <alignment horizontal="center" vertical="center" wrapText="1" shrinkToFit="1"/>
    </xf>
    <xf numFmtId="0" fontId="35" fillId="0" borderId="6" xfId="7" applyNumberFormat="1" applyFill="1" applyBorder="1" applyAlignment="1">
      <alignment horizontal="center" vertical="center"/>
    </xf>
    <xf numFmtId="0" fontId="32" fillId="6" borderId="6" xfId="6" applyFont="1" applyFill="1" applyBorder="1" applyAlignment="1">
      <alignment horizontal="center" vertical="center" wrapText="1"/>
    </xf>
    <xf numFmtId="0" fontId="32" fillId="4" borderId="7" xfId="6" applyFont="1" applyFill="1" applyBorder="1" applyAlignment="1">
      <alignment horizontal="center" vertical="center" wrapText="1"/>
    </xf>
    <xf numFmtId="0" fontId="32" fillId="4" borderId="8" xfId="6" applyFont="1" applyFill="1" applyBorder="1" applyAlignment="1">
      <alignment horizontal="center" vertical="center"/>
    </xf>
    <xf numFmtId="0" fontId="32" fillId="4" borderId="7" xfId="6" applyFont="1" applyFill="1" applyBorder="1" applyAlignment="1">
      <alignment horizontal="center" vertical="center" wrapText="1"/>
    </xf>
    <xf numFmtId="0" fontId="32" fillId="4" borderId="7" xfId="6" applyFont="1" applyFill="1" applyBorder="1" applyAlignment="1">
      <alignment horizontal="center" vertical="center" wrapText="1"/>
    </xf>
    <xf numFmtId="0" fontId="32" fillId="4" borderId="8" xfId="6" applyFont="1" applyFill="1" applyBorder="1" applyAlignment="1">
      <alignment horizontal="center" vertical="center"/>
    </xf>
    <xf numFmtId="0" fontId="32" fillId="4" borderId="7" xfId="6" applyFont="1" applyFill="1" applyBorder="1" applyAlignment="1">
      <alignment horizontal="center" vertical="center" wrapText="1"/>
    </xf>
    <xf numFmtId="0" fontId="32" fillId="4" borderId="7" xfId="6" applyFont="1" applyFill="1" applyBorder="1" applyAlignment="1">
      <alignment horizontal="center" vertical="center" wrapText="1"/>
    </xf>
    <xf numFmtId="49" fontId="32" fillId="0" borderId="6" xfId="6" quotePrefix="1" applyNumberFormat="1" applyFont="1" applyFill="1" applyBorder="1" applyAlignment="1">
      <alignment horizontal="center" vertical="center"/>
    </xf>
    <xf numFmtId="0" fontId="32" fillId="4" borderId="6" xfId="6" applyNumberFormat="1" applyFont="1" applyFill="1" applyBorder="1" applyAlignment="1">
      <alignment horizontal="center" vertical="center" wrapText="1" shrinkToFit="1"/>
    </xf>
    <xf numFmtId="41" fontId="32" fillId="8" borderId="6" xfId="4" quotePrefix="1" applyFont="1" applyFill="1" applyBorder="1" applyAlignment="1">
      <alignment horizontal="right" vertical="center"/>
    </xf>
    <xf numFmtId="41" fontId="2" fillId="5" borderId="41" xfId="4" applyFont="1" applyFill="1" applyBorder="1" applyAlignment="1">
      <alignment horizontal="center" vertical="center" wrapText="1"/>
    </xf>
    <xf numFmtId="41" fontId="2" fillId="5" borderId="38" xfId="4" applyFont="1" applyFill="1" applyBorder="1" applyAlignment="1">
      <alignment horizontal="center" vertical="center" wrapText="1"/>
    </xf>
    <xf numFmtId="41" fontId="2" fillId="5" borderId="42" xfId="4" applyFont="1" applyFill="1" applyBorder="1" applyAlignment="1">
      <alignment horizontal="center" vertical="center" wrapText="1"/>
    </xf>
    <xf numFmtId="181" fontId="2" fillId="5" borderId="39" xfId="4" applyNumberFormat="1" applyFont="1" applyFill="1" applyBorder="1" applyAlignment="1">
      <alignment horizontal="center" vertical="center" wrapText="1"/>
    </xf>
    <xf numFmtId="181" fontId="2" fillId="5" borderId="6" xfId="4" applyNumberFormat="1" applyFont="1" applyFill="1" applyBorder="1" applyAlignment="1">
      <alignment horizontal="center" vertical="center"/>
    </xf>
    <xf numFmtId="181" fontId="2" fillId="5" borderId="40" xfId="4" applyNumberFormat="1" applyFont="1" applyFill="1" applyBorder="1" applyAlignment="1">
      <alignment horizontal="center" vertical="center" shrinkToFit="1"/>
    </xf>
    <xf numFmtId="181" fontId="2" fillId="5" borderId="11" xfId="4" applyNumberFormat="1" applyFont="1" applyFill="1" applyBorder="1" applyAlignment="1">
      <alignment horizontal="center" vertical="center" shrinkToFit="1"/>
    </xf>
    <xf numFmtId="181" fontId="2" fillId="9" borderId="43" xfId="4" applyNumberFormat="1" applyFont="1" applyFill="1" applyBorder="1" applyAlignment="1">
      <alignment horizontal="center" vertical="center" wrapText="1"/>
    </xf>
    <xf numFmtId="181" fontId="2" fillId="9" borderId="34" xfId="4" applyNumberFormat="1" applyFont="1" applyFill="1" applyBorder="1" applyAlignment="1">
      <alignment horizontal="center" vertical="center" wrapText="1"/>
    </xf>
    <xf numFmtId="181" fontId="2" fillId="5" borderId="38" xfId="4" applyNumberFormat="1" applyFont="1" applyFill="1" applyBorder="1" applyAlignment="1">
      <alignment horizontal="center" vertical="center" wrapText="1"/>
    </xf>
    <xf numFmtId="0" fontId="32" fillId="0" borderId="21" xfId="6" applyFont="1" applyFill="1" applyBorder="1" applyAlignment="1">
      <alignment horizontal="center" vertical="center"/>
    </xf>
    <xf numFmtId="0" fontId="32" fillId="0" borderId="22" xfId="6" applyFont="1" applyFill="1" applyBorder="1" applyAlignment="1">
      <alignment horizontal="center" vertical="center"/>
    </xf>
    <xf numFmtId="0" fontId="32" fillId="0" borderId="31" xfId="6" applyFont="1" applyFill="1" applyBorder="1" applyAlignment="1">
      <alignment horizontal="center" vertical="center"/>
    </xf>
    <xf numFmtId="49" fontId="2" fillId="5" borderId="39" xfId="6" applyNumberFormat="1" applyFont="1" applyFill="1" applyBorder="1" applyAlignment="1">
      <alignment horizontal="center" vertical="center" wrapText="1"/>
    </xf>
    <xf numFmtId="49" fontId="2" fillId="5" borderId="6" xfId="6" applyNumberFormat="1" applyFont="1" applyFill="1" applyBorder="1" applyAlignment="1">
      <alignment horizontal="center" vertical="center"/>
    </xf>
    <xf numFmtId="49" fontId="2" fillId="7" borderId="39" xfId="6" applyNumberFormat="1" applyFont="1" applyFill="1" applyBorder="1" applyAlignment="1">
      <alignment horizontal="center" vertical="center" wrapText="1"/>
    </xf>
    <xf numFmtId="49" fontId="2" fillId="7" borderId="6" xfId="6" applyNumberFormat="1" applyFont="1" applyFill="1" applyBorder="1" applyAlignment="1">
      <alignment horizontal="center" vertical="center"/>
    </xf>
    <xf numFmtId="49" fontId="2" fillId="5" borderId="40" xfId="6" applyNumberFormat="1" applyFont="1" applyFill="1" applyBorder="1" applyAlignment="1">
      <alignment horizontal="center" vertical="center" wrapText="1"/>
    </xf>
    <xf numFmtId="49" fontId="2" fillId="5" borderId="11" xfId="6" applyNumberFormat="1" applyFont="1" applyFill="1" applyBorder="1" applyAlignment="1">
      <alignment horizontal="center" vertical="center" wrapText="1"/>
    </xf>
    <xf numFmtId="0" fontId="2" fillId="5" borderId="39" xfId="6" applyFont="1" applyFill="1" applyBorder="1" applyAlignment="1">
      <alignment horizontal="center" vertical="center" wrapText="1"/>
    </xf>
    <xf numFmtId="0" fontId="2" fillId="5" borderId="6" xfId="6" applyFont="1" applyFill="1" applyBorder="1" applyAlignment="1">
      <alignment horizontal="center" vertical="center"/>
    </xf>
    <xf numFmtId="188" fontId="23" fillId="0" borderId="3" xfId="6" applyNumberFormat="1" applyFont="1" applyBorder="1" applyAlignment="1">
      <alignment horizontal="center" vertical="center"/>
    </xf>
    <xf numFmtId="0" fontId="2" fillId="5" borderId="44" xfId="6" applyFont="1" applyFill="1" applyBorder="1" applyAlignment="1">
      <alignment horizontal="center" vertical="center" wrapText="1"/>
    </xf>
    <xf numFmtId="0" fontId="2" fillId="5" borderId="45" xfId="6" applyFont="1" applyFill="1" applyBorder="1" applyAlignment="1">
      <alignment horizontal="center" vertical="center"/>
    </xf>
    <xf numFmtId="0" fontId="2" fillId="5" borderId="46" xfId="6" applyFont="1" applyFill="1" applyBorder="1" applyAlignment="1">
      <alignment horizontal="center" vertical="center" wrapText="1"/>
    </xf>
    <xf numFmtId="0" fontId="2" fillId="5" borderId="19" xfId="6" applyFont="1" applyFill="1" applyBorder="1" applyAlignment="1">
      <alignment horizontal="center" vertical="center"/>
    </xf>
    <xf numFmtId="0" fontId="2" fillId="5" borderId="6" xfId="6" applyFont="1" applyFill="1" applyBorder="1" applyAlignment="1">
      <alignment horizontal="center" vertical="center" wrapText="1"/>
    </xf>
    <xf numFmtId="0" fontId="2" fillId="5" borderId="40" xfId="6" applyFont="1" applyFill="1" applyBorder="1" applyAlignment="1">
      <alignment horizontal="center" vertical="center" wrapText="1"/>
    </xf>
    <xf numFmtId="0" fontId="2" fillId="5" borderId="11" xfId="6" applyFont="1" applyFill="1" applyBorder="1" applyAlignment="1">
      <alignment horizontal="center" vertical="center" wrapText="1"/>
    </xf>
    <xf numFmtId="41" fontId="2" fillId="8" borderId="39" xfId="4" applyFont="1" applyFill="1" applyBorder="1" applyAlignment="1">
      <alignment horizontal="center" vertical="center" wrapText="1"/>
    </xf>
    <xf numFmtId="41" fontId="2" fillId="8" borderId="6" xfId="4" applyFont="1" applyFill="1" applyBorder="1" applyAlignment="1">
      <alignment horizontal="center" vertical="center"/>
    </xf>
    <xf numFmtId="49" fontId="2" fillId="5" borderId="40" xfId="4" applyNumberFormat="1" applyFont="1" applyFill="1" applyBorder="1" applyAlignment="1">
      <alignment horizontal="center" vertical="center" wrapText="1"/>
    </xf>
    <xf numFmtId="49" fontId="2" fillId="5" borderId="11" xfId="4" applyNumberFormat="1" applyFont="1" applyFill="1" applyBorder="1" applyAlignment="1">
      <alignment horizontal="center" vertical="center" wrapText="1"/>
    </xf>
    <xf numFmtId="183" fontId="16" fillId="0" borderId="7" xfId="0" applyNumberFormat="1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79" fontId="12" fillId="0" borderId="14" xfId="0" applyNumberFormat="1" applyFont="1" applyBorder="1" applyAlignment="1">
      <alignment horizontal="center" vertical="center"/>
    </xf>
    <xf numFmtId="179" fontId="12" fillId="0" borderId="15" xfId="0" applyNumberFormat="1" applyFont="1" applyBorder="1" applyAlignment="1">
      <alignment horizontal="center" vertical="center"/>
    </xf>
    <xf numFmtId="179" fontId="12" fillId="0" borderId="12" xfId="0" applyNumberFormat="1" applyFont="1" applyBorder="1" applyAlignment="1">
      <alignment horizontal="center" vertical="center"/>
    </xf>
    <xf numFmtId="179" fontId="12" fillId="0" borderId="1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 wrapText="1"/>
    </xf>
    <xf numFmtId="183" fontId="21" fillId="8" borderId="7" xfId="1" applyNumberFormat="1" applyFont="1" applyFill="1" applyBorder="1" applyAlignment="1">
      <alignment horizontal="center" vertical="center" shrinkToFit="1"/>
    </xf>
    <xf numFmtId="183" fontId="21" fillId="8" borderId="11" xfId="1" applyNumberFormat="1" applyFont="1" applyFill="1" applyBorder="1" applyAlignment="1">
      <alignment horizontal="center" vertical="center" shrinkToFit="1"/>
    </xf>
    <xf numFmtId="183" fontId="21" fillId="8" borderId="6" xfId="1" applyNumberFormat="1" applyFont="1" applyFill="1" applyBorder="1" applyAlignment="1">
      <alignment horizontal="center" vertical="center" shrinkToFit="1"/>
    </xf>
    <xf numFmtId="183" fontId="21" fillId="8" borderId="6" xfId="0" applyNumberFormat="1" applyFont="1" applyFill="1" applyBorder="1" applyAlignment="1">
      <alignment horizontal="center" vertical="center" shrinkToFit="1"/>
    </xf>
    <xf numFmtId="182" fontId="21" fillId="8" borderId="6" xfId="0" applyNumberFormat="1" applyFont="1" applyFill="1" applyBorder="1" applyAlignment="1">
      <alignment horizontal="center" vertical="center" wrapText="1" shrinkToFit="1"/>
    </xf>
    <xf numFmtId="182" fontId="21" fillId="8" borderId="7" xfId="1" applyNumberFormat="1" applyFont="1" applyFill="1" applyBorder="1" applyAlignment="1">
      <alignment horizontal="center" vertical="center" wrapText="1"/>
    </xf>
    <xf numFmtId="182" fontId="21" fillId="8" borderId="11" xfId="1" applyNumberFormat="1" applyFont="1" applyFill="1" applyBorder="1" applyAlignment="1">
      <alignment horizontal="center" vertical="center" wrapText="1"/>
    </xf>
    <xf numFmtId="189" fontId="21" fillId="8" borderId="35" xfId="0" applyNumberFormat="1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/>
    </xf>
    <xf numFmtId="183" fontId="21" fillId="0" borderId="7" xfId="1" applyNumberFormat="1" applyFont="1" applyFill="1" applyBorder="1" applyAlignment="1">
      <alignment horizontal="center" vertical="center" shrinkToFit="1"/>
    </xf>
    <xf numFmtId="183" fontId="21" fillId="0" borderId="11" xfId="1" applyNumberFormat="1" applyFont="1" applyFill="1" applyBorder="1" applyAlignment="1">
      <alignment horizontal="center" vertical="center" shrinkToFit="1"/>
    </xf>
    <xf numFmtId="183" fontId="21" fillId="0" borderId="6" xfId="1" applyNumberFormat="1" applyFont="1" applyFill="1" applyBorder="1" applyAlignment="1">
      <alignment horizontal="center" vertical="center" shrinkToFit="1"/>
    </xf>
    <xf numFmtId="182" fontId="21" fillId="0" borderId="6" xfId="0" applyNumberFormat="1" applyFont="1" applyFill="1" applyBorder="1" applyAlignment="1">
      <alignment horizontal="center" vertical="center" wrapText="1" shrinkToFit="1"/>
    </xf>
    <xf numFmtId="182" fontId="21" fillId="0" borderId="7" xfId="1" applyNumberFormat="1" applyFont="1" applyFill="1" applyBorder="1" applyAlignment="1">
      <alignment horizontal="center" vertical="center" wrapText="1"/>
    </xf>
    <xf numFmtId="182" fontId="21" fillId="0" borderId="11" xfId="1" applyNumberFormat="1" applyFont="1" applyFill="1" applyBorder="1" applyAlignment="1">
      <alignment horizontal="center" vertical="center" wrapText="1"/>
    </xf>
    <xf numFmtId="189" fontId="21" fillId="0" borderId="35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83" fontId="21" fillId="0" borderId="7" xfId="1" applyNumberFormat="1" applyFont="1" applyFill="1" applyBorder="1" applyAlignment="1">
      <alignment horizontal="center" vertical="center"/>
    </xf>
    <xf numFmtId="183" fontId="21" fillId="0" borderId="11" xfId="1" applyNumberFormat="1" applyFont="1" applyFill="1" applyBorder="1" applyAlignment="1">
      <alignment horizontal="center" vertical="center"/>
    </xf>
    <xf numFmtId="183" fontId="21" fillId="0" borderId="6" xfId="1" applyNumberFormat="1" applyFont="1" applyFill="1" applyBorder="1" applyAlignment="1">
      <alignment horizontal="center" vertical="center"/>
    </xf>
    <xf numFmtId="183" fontId="3" fillId="0" borderId="7" xfId="0" applyNumberFormat="1" applyFont="1" applyBorder="1" applyAlignment="1">
      <alignment horizontal="center" vertical="center"/>
    </xf>
    <xf numFmtId="183" fontId="3" fillId="0" borderId="11" xfId="0" applyNumberFormat="1" applyFont="1" applyBorder="1" applyAlignment="1">
      <alignment horizontal="center" vertical="center"/>
    </xf>
    <xf numFmtId="183" fontId="21" fillId="0" borderId="6" xfId="0" applyNumberFormat="1" applyFont="1" applyFill="1" applyBorder="1" applyAlignment="1">
      <alignment horizontal="center" vertical="center"/>
    </xf>
    <xf numFmtId="183" fontId="21" fillId="0" borderId="6" xfId="0" applyNumberFormat="1" applyFont="1" applyFill="1" applyBorder="1" applyAlignment="1">
      <alignment horizontal="center" vertical="center" shrinkToFit="1"/>
    </xf>
    <xf numFmtId="182" fontId="21" fillId="0" borderId="6" xfId="1" applyNumberFormat="1" applyFont="1" applyFill="1" applyBorder="1" applyAlignment="1">
      <alignment horizontal="center" vertical="center" wrapText="1"/>
    </xf>
    <xf numFmtId="189" fontId="21" fillId="0" borderId="36" xfId="0" applyNumberFormat="1" applyFont="1" applyFill="1" applyBorder="1" applyAlignment="1">
      <alignment horizontal="center" vertical="center" wrapText="1"/>
    </xf>
    <xf numFmtId="189" fontId="21" fillId="0" borderId="34" xfId="0" applyNumberFormat="1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183" fontId="3" fillId="0" borderId="6" xfId="0" applyNumberFormat="1" applyFont="1" applyBorder="1" applyAlignment="1">
      <alignment horizontal="center" vertical="center"/>
    </xf>
    <xf numFmtId="182" fontId="3" fillId="0" borderId="6" xfId="0" applyNumberFormat="1" applyFont="1" applyBorder="1" applyAlignment="1">
      <alignment horizontal="center" vertical="center"/>
    </xf>
    <xf numFmtId="179" fontId="14" fillId="0" borderId="35" xfId="0" applyNumberFormat="1" applyFont="1" applyBorder="1" applyAlignment="1">
      <alignment horizontal="center" vertical="center" wrapText="1"/>
    </xf>
    <xf numFmtId="179" fontId="14" fillId="0" borderId="35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182" fontId="3" fillId="0" borderId="7" xfId="0" applyNumberFormat="1" applyFont="1" applyBorder="1" applyAlignment="1">
      <alignment horizontal="center" vertical="center"/>
    </xf>
    <xf numFmtId="182" fontId="3" fillId="0" borderId="11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183" fontId="10" fillId="0" borderId="7" xfId="0" applyNumberFormat="1" applyFont="1" applyBorder="1" applyAlignment="1">
      <alignment horizontal="center" vertical="center"/>
    </xf>
    <xf numFmtId="183" fontId="10" fillId="0" borderId="49" xfId="0" applyNumberFormat="1" applyFont="1" applyBorder="1" applyAlignment="1">
      <alignment horizontal="center" vertical="center"/>
    </xf>
    <xf numFmtId="182" fontId="10" fillId="0" borderId="7" xfId="0" applyNumberFormat="1" applyFont="1" applyBorder="1" applyAlignment="1">
      <alignment horizontal="center" vertical="center"/>
    </xf>
    <xf numFmtId="182" fontId="10" fillId="0" borderId="49" xfId="0" applyNumberFormat="1" applyFont="1" applyBorder="1" applyAlignment="1">
      <alignment horizontal="center" vertical="center"/>
    </xf>
    <xf numFmtId="179" fontId="3" fillId="0" borderId="36" xfId="0" applyNumberFormat="1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183" fontId="3" fillId="0" borderId="49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3" fontId="36" fillId="2" borderId="9" xfId="0" applyNumberFormat="1" applyFont="1" applyFill="1" applyBorder="1" applyAlignment="1">
      <alignment horizontal="center" vertical="center"/>
    </xf>
    <xf numFmtId="3" fontId="36" fillId="2" borderId="0" xfId="0" applyNumberFormat="1" applyFont="1" applyFill="1" applyBorder="1" applyAlignment="1">
      <alignment horizontal="center" vertical="center"/>
    </xf>
    <xf numFmtId="3" fontId="36" fillId="2" borderId="10" xfId="0" applyNumberFormat="1" applyFont="1" applyFill="1" applyBorder="1" applyAlignment="1">
      <alignment horizontal="center" vertical="center"/>
    </xf>
    <xf numFmtId="3" fontId="36" fillId="2" borderId="12" xfId="0" applyNumberFormat="1" applyFont="1" applyFill="1" applyBorder="1" applyAlignment="1">
      <alignment horizontal="center" vertical="center"/>
    </xf>
    <xf numFmtId="3" fontId="36" fillId="2" borderId="55" xfId="0" applyNumberFormat="1" applyFont="1" applyFill="1" applyBorder="1" applyAlignment="1">
      <alignment horizontal="center" vertical="center"/>
    </xf>
    <xf numFmtId="3" fontId="36" fillId="2" borderId="13" xfId="0" applyNumberFormat="1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178" fontId="12" fillId="3" borderId="7" xfId="0" applyNumberFormat="1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192" fontId="39" fillId="2" borderId="14" xfId="0" applyNumberFormat="1" applyFont="1" applyFill="1" applyBorder="1" applyAlignment="1">
      <alignment horizontal="center" vertical="center"/>
    </xf>
    <xf numFmtId="192" fontId="39" fillId="2" borderId="25" xfId="0" applyNumberFormat="1" applyFont="1" applyFill="1" applyBorder="1" applyAlignment="1">
      <alignment horizontal="center" vertical="center"/>
    </xf>
    <xf numFmtId="192" fontId="39" fillId="2" borderId="15" xfId="0" applyNumberFormat="1" applyFont="1" applyFill="1" applyBorder="1" applyAlignment="1">
      <alignment horizontal="center" vertical="center"/>
    </xf>
    <xf numFmtId="192" fontId="39" fillId="2" borderId="9" xfId="0" applyNumberFormat="1" applyFont="1" applyFill="1" applyBorder="1" applyAlignment="1">
      <alignment horizontal="center" vertical="center"/>
    </xf>
    <xf numFmtId="192" fontId="39" fillId="2" borderId="0" xfId="0" applyNumberFormat="1" applyFont="1" applyFill="1" applyBorder="1" applyAlignment="1">
      <alignment horizontal="center" vertical="center"/>
    </xf>
    <xf numFmtId="192" fontId="39" fillId="2" borderId="10" xfId="0" applyNumberFormat="1" applyFont="1" applyFill="1" applyBorder="1" applyAlignment="1">
      <alignment horizontal="center" vertical="center"/>
    </xf>
    <xf numFmtId="0" fontId="39" fillId="0" borderId="9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177" fontId="16" fillId="0" borderId="7" xfId="0" applyNumberFormat="1" applyFont="1" applyBorder="1" applyAlignment="1">
      <alignment horizontal="center" vertical="center"/>
    </xf>
    <xf numFmtId="177" fontId="16" fillId="0" borderId="1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2" fillId="0" borderId="24" xfId="0" applyFont="1" applyBorder="1" applyAlignment="1">
      <alignment vertical="center" wrapText="1"/>
    </xf>
    <xf numFmtId="0" fontId="12" fillId="0" borderId="15" xfId="0" applyFont="1" applyBorder="1" applyAlignment="1">
      <alignment vertical="center" wrapText="1"/>
    </xf>
    <xf numFmtId="0" fontId="12" fillId="0" borderId="53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0" fillId="0" borderId="9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55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41" fontId="1" fillId="0" borderId="7" xfId="1" applyNumberFormat="1" applyFont="1" applyBorder="1" applyAlignment="1">
      <alignment horizontal="center" vertical="center" shrinkToFit="1"/>
    </xf>
    <xf numFmtId="41" fontId="1" fillId="0" borderId="8" xfId="1" applyNumberFormat="1" applyFont="1" applyBorder="1" applyAlignment="1">
      <alignment horizontal="center" vertical="center" shrinkToFit="1"/>
    </xf>
    <xf numFmtId="41" fontId="1" fillId="0" borderId="11" xfId="1" applyNumberFormat="1" applyFont="1" applyBorder="1" applyAlignment="1">
      <alignment horizontal="center" vertical="center" shrinkToFit="1"/>
    </xf>
    <xf numFmtId="41" fontId="0" fillId="0" borderId="8" xfId="1" applyNumberFormat="1" applyFont="1" applyBorder="1" applyAlignment="1">
      <alignment vertical="center" shrinkToFit="1"/>
    </xf>
    <xf numFmtId="41" fontId="0" fillId="0" borderId="11" xfId="1" applyNumberFormat="1" applyFont="1" applyBorder="1" applyAlignment="1">
      <alignment vertical="center" shrinkToFit="1"/>
    </xf>
    <xf numFmtId="41" fontId="3" fillId="0" borderId="9" xfId="1" applyNumberFormat="1" applyFont="1" applyBorder="1" applyAlignment="1">
      <alignment horizontal="center" vertical="center" shrinkToFit="1"/>
    </xf>
    <xf numFmtId="41" fontId="3" fillId="0" borderId="10" xfId="1" applyNumberFormat="1" applyFont="1" applyBorder="1" applyAlignment="1">
      <alignment horizontal="center" vertical="center" shrinkToFit="1"/>
    </xf>
    <xf numFmtId="41" fontId="3" fillId="0" borderId="12" xfId="1" applyNumberFormat="1" applyFont="1" applyBorder="1" applyAlignment="1">
      <alignment horizontal="center" vertical="center" shrinkToFit="1"/>
    </xf>
    <xf numFmtId="41" fontId="3" fillId="0" borderId="13" xfId="1" applyNumberFormat="1" applyFont="1" applyBorder="1" applyAlignment="1">
      <alignment horizontal="center" vertical="center" shrinkToFit="1"/>
    </xf>
    <xf numFmtId="0" fontId="13" fillId="0" borderId="1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55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41" fontId="10" fillId="0" borderId="14" xfId="1" applyFont="1" applyBorder="1" applyAlignment="1">
      <alignment horizontal="center" vertical="center"/>
    </xf>
    <xf numFmtId="41" fontId="10" fillId="0" borderId="15" xfId="1" applyFont="1" applyBorder="1" applyAlignment="1">
      <alignment horizontal="center" vertical="center"/>
    </xf>
    <xf numFmtId="41" fontId="10" fillId="0" borderId="9" xfId="1" applyFont="1" applyBorder="1" applyAlignment="1">
      <alignment horizontal="center" vertical="center"/>
    </xf>
    <xf numFmtId="41" fontId="10" fillId="0" borderId="10" xfId="1" applyFont="1" applyBorder="1" applyAlignment="1">
      <alignment horizontal="center" vertical="center"/>
    </xf>
    <xf numFmtId="41" fontId="10" fillId="0" borderId="12" xfId="1" applyFont="1" applyBorder="1" applyAlignment="1">
      <alignment horizontal="center" vertical="center"/>
    </xf>
    <xf numFmtId="41" fontId="10" fillId="0" borderId="13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41" fontId="0" fillId="0" borderId="55" xfId="1" applyFont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79" fontId="2" fillId="0" borderId="14" xfId="0" applyNumberFormat="1" applyFont="1" applyBorder="1" applyAlignment="1">
      <alignment horizontal="center" vertical="center"/>
    </xf>
    <xf numFmtId="179" fontId="2" fillId="0" borderId="15" xfId="0" applyNumberFormat="1" applyFont="1" applyBorder="1" applyAlignment="1">
      <alignment horizontal="center" vertical="center"/>
    </xf>
    <xf numFmtId="179" fontId="2" fillId="0" borderId="9" xfId="0" applyNumberFormat="1" applyFont="1" applyBorder="1" applyAlignment="1">
      <alignment horizontal="center" vertical="center"/>
    </xf>
    <xf numFmtId="179" fontId="2" fillId="0" borderId="10" xfId="0" applyNumberFormat="1" applyFont="1" applyBorder="1" applyAlignment="1">
      <alignment horizontal="center" vertical="center"/>
    </xf>
    <xf numFmtId="179" fontId="2" fillId="0" borderId="12" xfId="0" applyNumberFormat="1" applyFont="1" applyBorder="1" applyAlignment="1">
      <alignment horizontal="center" vertical="center"/>
    </xf>
    <xf numFmtId="179" fontId="2" fillId="0" borderId="13" xfId="0" applyNumberFormat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 shrinkToFit="1"/>
    </xf>
    <xf numFmtId="184" fontId="2" fillId="0" borderId="6" xfId="1" applyNumberFormat="1" applyFont="1" applyBorder="1" applyAlignment="1">
      <alignment horizontal="center" vertical="center" shrinkToFit="1"/>
    </xf>
    <xf numFmtId="184" fontId="1" fillId="0" borderId="7" xfId="1" applyNumberFormat="1" applyFont="1" applyBorder="1" applyAlignment="1">
      <alignment horizontal="center" vertical="center" shrinkToFit="1"/>
    </xf>
    <xf numFmtId="184" fontId="1" fillId="0" borderId="8" xfId="1" applyNumberFormat="1" applyFont="1" applyBorder="1" applyAlignment="1">
      <alignment horizontal="center" vertical="center" shrinkToFit="1"/>
    </xf>
    <xf numFmtId="184" fontId="1" fillId="0" borderId="11" xfId="1" applyNumberFormat="1" applyFont="1" applyBorder="1" applyAlignment="1">
      <alignment horizontal="center" vertical="center" shrinkToFit="1"/>
    </xf>
    <xf numFmtId="179" fontId="13" fillId="0" borderId="14" xfId="0" applyNumberFormat="1" applyFont="1" applyBorder="1" applyAlignment="1">
      <alignment horizontal="center" vertical="center"/>
    </xf>
    <xf numFmtId="179" fontId="13" fillId="0" borderId="15" xfId="0" applyNumberFormat="1" applyFont="1" applyBorder="1" applyAlignment="1">
      <alignment horizontal="center" vertical="center"/>
    </xf>
    <xf numFmtId="179" fontId="13" fillId="0" borderId="12" xfId="0" applyNumberFormat="1" applyFont="1" applyBorder="1" applyAlignment="1">
      <alignment horizontal="center" vertical="center"/>
    </xf>
    <xf numFmtId="179" fontId="13" fillId="0" borderId="13" xfId="0" applyNumberFormat="1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6" fillId="0" borderId="45" xfId="0" applyFont="1" applyBorder="1" applyAlignment="1">
      <alignment horizontal="center" vertical="center"/>
    </xf>
    <xf numFmtId="0" fontId="26" fillId="0" borderId="31" xfId="0" applyFont="1" applyBorder="1" applyAlignment="1">
      <alignment horizontal="center" vertical="center"/>
    </xf>
    <xf numFmtId="0" fontId="26" fillId="0" borderId="21" xfId="0" applyNumberFormat="1" applyFont="1" applyBorder="1" applyAlignment="1">
      <alignment horizontal="center" vertical="center" shrinkToFit="1"/>
    </xf>
    <xf numFmtId="0" fontId="26" fillId="0" borderId="22" xfId="0" applyNumberFormat="1" applyFont="1" applyBorder="1" applyAlignment="1">
      <alignment horizontal="center" vertical="center" shrinkToFit="1"/>
    </xf>
    <xf numFmtId="0" fontId="26" fillId="0" borderId="23" xfId="0" applyNumberFormat="1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center" vertical="center"/>
    </xf>
    <xf numFmtId="41" fontId="17" fillId="0" borderId="14" xfId="1" applyFont="1" applyBorder="1" applyAlignment="1">
      <alignment horizontal="center" vertical="center"/>
    </xf>
    <xf numFmtId="41" fontId="17" fillId="0" borderId="15" xfId="1" applyFont="1" applyBorder="1" applyAlignment="1">
      <alignment horizontal="center" vertical="center"/>
    </xf>
    <xf numFmtId="41" fontId="17" fillId="0" borderId="12" xfId="1" applyFont="1" applyBorder="1" applyAlignment="1">
      <alignment horizontal="center" vertical="center"/>
    </xf>
    <xf numFmtId="41" fontId="17" fillId="0" borderId="13" xfId="1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51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41" fontId="2" fillId="0" borderId="6" xfId="1" applyFont="1" applyBorder="1" applyAlignment="1">
      <alignment horizontal="center" vertical="center"/>
    </xf>
    <xf numFmtId="41" fontId="2" fillId="0" borderId="35" xfId="1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55" xfId="0" applyFont="1" applyBorder="1" applyAlignment="1">
      <alignment horizontal="center" vertical="center" wrapText="1"/>
    </xf>
    <xf numFmtId="0" fontId="16" fillId="0" borderId="57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55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80" fontId="2" fillId="0" borderId="7" xfId="0" applyNumberFormat="1" applyFont="1" applyBorder="1" applyAlignment="1">
      <alignment horizontal="center" vertical="center"/>
    </xf>
    <xf numFmtId="180" fontId="2" fillId="0" borderId="36" xfId="0" applyNumberFormat="1" applyFont="1" applyBorder="1" applyAlignment="1">
      <alignment horizontal="center" vertical="center"/>
    </xf>
    <xf numFmtId="180" fontId="2" fillId="0" borderId="11" xfId="0" applyNumberFormat="1" applyFont="1" applyBorder="1" applyAlignment="1">
      <alignment horizontal="center" vertical="center"/>
    </xf>
    <xf numFmtId="180" fontId="2" fillId="0" borderId="34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193" fontId="2" fillId="0" borderId="6" xfId="1" applyNumberFormat="1" applyFont="1" applyBorder="1" applyAlignment="1">
      <alignment horizontal="center" vertical="center"/>
    </xf>
    <xf numFmtId="193" fontId="2" fillId="0" borderId="35" xfId="1" applyNumberFormat="1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 wrapText="1"/>
    </xf>
    <xf numFmtId="0" fontId="40" fillId="0" borderId="6" xfId="0" applyFont="1" applyBorder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40" fillId="0" borderId="36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 shrinkToFit="1"/>
    </xf>
    <xf numFmtId="0" fontId="26" fillId="0" borderId="22" xfId="0" applyFont="1" applyBorder="1" applyAlignment="1">
      <alignment horizontal="center" vertical="center" shrinkToFit="1"/>
    </xf>
    <xf numFmtId="0" fontId="26" fillId="0" borderId="2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wrapText="1"/>
    </xf>
    <xf numFmtId="180" fontId="2" fillId="0" borderId="6" xfId="0" applyNumberFormat="1" applyFont="1" applyBorder="1" applyAlignment="1">
      <alignment horizontal="center" vertical="center"/>
    </xf>
    <xf numFmtId="200" fontId="26" fillId="0" borderId="2" xfId="0" applyNumberFormat="1" applyFont="1" applyBorder="1" applyAlignment="1">
      <alignment horizontal="center" vertical="center"/>
    </xf>
    <xf numFmtId="200" fontId="29" fillId="0" borderId="0" xfId="0" applyNumberFormat="1" applyFont="1" applyBorder="1" applyAlignment="1">
      <alignment horizontal="center" vertical="center"/>
    </xf>
    <xf numFmtId="200" fontId="29" fillId="0" borderId="1" xfId="0" applyNumberFormat="1" applyFont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53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199" fontId="26" fillId="0" borderId="14" xfId="0" applyNumberFormat="1" applyFont="1" applyBorder="1" applyAlignment="1">
      <alignment horizontal="center" vertical="center" wrapText="1"/>
    </xf>
    <xf numFmtId="199" fontId="26" fillId="0" borderId="25" xfId="0" applyNumberFormat="1" applyFont="1" applyBorder="1" applyAlignment="1">
      <alignment horizontal="center" vertical="center"/>
    </xf>
    <xf numFmtId="199" fontId="26" fillId="0" borderId="26" xfId="0" applyNumberFormat="1" applyFont="1" applyBorder="1" applyAlignment="1">
      <alignment horizontal="center" vertical="center"/>
    </xf>
    <xf numFmtId="199" fontId="26" fillId="0" borderId="9" xfId="0" applyNumberFormat="1" applyFont="1" applyBorder="1" applyAlignment="1">
      <alignment horizontal="center" vertical="center"/>
    </xf>
    <xf numFmtId="199" fontId="26" fillId="0" borderId="0" xfId="0" applyNumberFormat="1" applyFont="1" applyBorder="1" applyAlignment="1">
      <alignment horizontal="center" vertical="center"/>
    </xf>
    <xf numFmtId="199" fontId="26" fillId="0" borderId="1" xfId="0" applyNumberFormat="1" applyFont="1" applyBorder="1" applyAlignment="1">
      <alignment horizontal="center" vertical="center"/>
    </xf>
    <xf numFmtId="199" fontId="26" fillId="0" borderId="12" xfId="0" applyNumberFormat="1" applyFont="1" applyBorder="1" applyAlignment="1">
      <alignment horizontal="center" vertical="center"/>
    </xf>
    <xf numFmtId="199" fontId="26" fillId="0" borderId="55" xfId="0" applyNumberFormat="1" applyFont="1" applyBorder="1" applyAlignment="1">
      <alignment horizontal="center" vertical="center"/>
    </xf>
    <xf numFmtId="199" fontId="26" fillId="0" borderId="57" xfId="0" applyNumberFormat="1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197" fontId="26" fillId="0" borderId="22" xfId="0" applyNumberFormat="1" applyFont="1" applyBorder="1" applyAlignment="1">
      <alignment horizontal="center" vertical="center"/>
    </xf>
    <xf numFmtId="198" fontId="26" fillId="0" borderId="22" xfId="0" applyNumberFormat="1" applyFont="1" applyBorder="1" applyAlignment="1">
      <alignment horizontal="left" vertical="center"/>
    </xf>
    <xf numFmtId="198" fontId="29" fillId="0" borderId="22" xfId="0" applyNumberFormat="1" applyFont="1" applyBorder="1" applyAlignment="1">
      <alignment horizontal="left" vertical="center"/>
    </xf>
    <xf numFmtId="188" fontId="26" fillId="0" borderId="2" xfId="0" applyNumberFormat="1" applyFont="1" applyBorder="1" applyAlignment="1">
      <alignment horizontal="center" vertical="center"/>
    </xf>
    <xf numFmtId="188" fontId="26" fillId="0" borderId="0" xfId="0" applyNumberFormat="1" applyFont="1" applyBorder="1" applyAlignment="1">
      <alignment horizontal="center" vertical="center"/>
    </xf>
    <xf numFmtId="188" fontId="26" fillId="0" borderId="1" xfId="0" applyNumberFormat="1" applyFont="1" applyBorder="1" applyAlignment="1">
      <alignment horizontal="center" vertical="center"/>
    </xf>
    <xf numFmtId="0" fontId="26" fillId="0" borderId="45" xfId="0" applyFont="1" applyBorder="1" applyAlignment="1">
      <alignment horizontal="center" vertical="center" wrapText="1"/>
    </xf>
    <xf numFmtId="201" fontId="26" fillId="0" borderId="51" xfId="0" applyNumberFormat="1" applyFont="1" applyBorder="1" applyAlignment="1">
      <alignment horizontal="left" vertical="center" indent="1"/>
    </xf>
    <xf numFmtId="201" fontId="26" fillId="0" borderId="4" xfId="0" applyNumberFormat="1" applyFont="1" applyBorder="1" applyAlignment="1">
      <alignment horizontal="left" vertical="center" indent="1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184" fontId="6" fillId="0" borderId="14" xfId="1" applyNumberFormat="1" applyFont="1" applyBorder="1" applyAlignment="1">
      <alignment horizontal="right" vertical="center"/>
    </xf>
    <xf numFmtId="184" fontId="6" fillId="0" borderId="25" xfId="1" applyNumberFormat="1" applyFont="1" applyBorder="1" applyAlignment="1">
      <alignment horizontal="right" vertical="center"/>
    </xf>
    <xf numFmtId="184" fontId="6" fillId="0" borderId="12" xfId="1" applyNumberFormat="1" applyFont="1" applyBorder="1" applyAlignment="1">
      <alignment horizontal="right" vertical="center"/>
    </xf>
    <xf numFmtId="184" fontId="6" fillId="0" borderId="55" xfId="1" applyNumberFormat="1" applyFont="1" applyBorder="1" applyAlignment="1">
      <alignment horizontal="right" vertical="center"/>
    </xf>
    <xf numFmtId="0" fontId="6" fillId="0" borderId="25" xfId="0" applyFont="1" applyBorder="1" applyAlignment="1">
      <alignment horizontal="left" vertical="center"/>
    </xf>
    <xf numFmtId="0" fontId="6" fillId="0" borderId="5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6" fillId="0" borderId="1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194" fontId="6" fillId="0" borderId="2" xfId="0" applyNumberFormat="1" applyFont="1" applyBorder="1" applyAlignment="1">
      <alignment horizontal="left" vertical="center"/>
    </xf>
    <xf numFmtId="194" fontId="6" fillId="0" borderId="0" xfId="0" applyNumberFormat="1" applyFont="1" applyBorder="1" applyAlignment="1">
      <alignment horizontal="left" vertical="center"/>
    </xf>
    <xf numFmtId="0" fontId="6" fillId="0" borderId="46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8">
    <cellStyle name="쉼표 [0]" xfId="1" builtinId="6"/>
    <cellStyle name="쉼표 [0] 2" xfId="2" xr:uid="{00000000-0005-0000-0000-000001000000}"/>
    <cellStyle name="쉼표 [0] 2 2" xfId="3" xr:uid="{00000000-0005-0000-0000-000002000000}"/>
    <cellStyle name="쉼표 [0] 3" xfId="4" xr:uid="{00000000-0005-0000-0000-000003000000}"/>
    <cellStyle name="표준" xfId="0" builtinId="0"/>
    <cellStyle name="표준 2" xfId="5" xr:uid="{00000000-0005-0000-0000-000005000000}"/>
    <cellStyle name="표준 3" xfId="6" xr:uid="{00000000-0005-0000-0000-000006000000}"/>
    <cellStyle name="하이퍼링크" xfId="7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3</xdr:row>
      <xdr:rowOff>0</xdr:rowOff>
    </xdr:from>
    <xdr:to>
      <xdr:col>35</xdr:col>
      <xdr:colOff>95250</xdr:colOff>
      <xdr:row>19</xdr:row>
      <xdr:rowOff>133350</xdr:rowOff>
    </xdr:to>
    <xdr:pic>
      <xdr:nvPicPr>
        <xdr:cNvPr id="12298" name="그림 2">
          <a:extLst>
            <a:ext uri="{FF2B5EF4-FFF2-40B4-BE49-F238E27FC236}">
              <a16:creationId xmlns:a16="http://schemas.microsoft.com/office/drawing/2014/main" id="{C6387E92-5843-433E-B557-B45FBA221B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523875"/>
          <a:ext cx="7715250" cy="300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733425</xdr:colOff>
      <xdr:row>19</xdr:row>
      <xdr:rowOff>123825</xdr:rowOff>
    </xdr:from>
    <xdr:to>
      <xdr:col>35</xdr:col>
      <xdr:colOff>95250</xdr:colOff>
      <xdr:row>24</xdr:row>
      <xdr:rowOff>38100</xdr:rowOff>
    </xdr:to>
    <xdr:pic>
      <xdr:nvPicPr>
        <xdr:cNvPr id="12299" name="그림 5">
          <a:extLst>
            <a:ext uri="{FF2B5EF4-FFF2-40B4-BE49-F238E27FC236}">
              <a16:creationId xmlns:a16="http://schemas.microsoft.com/office/drawing/2014/main" id="{5332704F-0E93-4B3A-8C2F-2B4F4348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3524250"/>
          <a:ext cx="774382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0"/>
  <sheetViews>
    <sheetView tabSelected="1" view="pageBreakPreview" topLeftCell="B1" zoomScale="70" zoomScaleNormal="70" zoomScaleSheetLayoutView="70" workbookViewId="0">
      <pane xSplit="2" ySplit="3" topLeftCell="D31" activePane="bottomRight" state="frozen"/>
      <selection activeCell="B1" sqref="B1"/>
      <selection pane="topRight" activeCell="D1" sqref="D1"/>
      <selection pane="bottomLeft" activeCell="B4" sqref="B4"/>
      <selection pane="bottomRight" sqref="A1:Y1"/>
    </sheetView>
  </sheetViews>
  <sheetFormatPr defaultRowHeight="13.5" x14ac:dyDescent="0.15"/>
  <cols>
    <col min="1" max="1" width="4.44140625" style="88" hidden="1" customWidth="1"/>
    <col min="2" max="2" width="9.77734375" style="88" bestFit="1" customWidth="1"/>
    <col min="3" max="3" width="20.5546875" style="88" customWidth="1"/>
    <col min="4" max="4" width="6.21875" style="89" customWidth="1"/>
    <col min="5" max="5" width="6.21875" style="89" hidden="1" customWidth="1"/>
    <col min="6" max="6" width="35.77734375" style="88" customWidth="1"/>
    <col min="7" max="7" width="14.109375" style="138" bestFit="1" customWidth="1"/>
    <col min="8" max="8" width="10.6640625" style="90" customWidth="1"/>
    <col min="9" max="9" width="16.6640625" style="90" bestFit="1" customWidth="1"/>
    <col min="10" max="10" width="10.6640625" style="89" customWidth="1"/>
    <col min="11" max="11" width="9.21875" style="91" customWidth="1"/>
    <col min="12" max="12" width="14.77734375" style="89" customWidth="1"/>
    <col min="13" max="13" width="14.33203125" style="89" hidden="1" customWidth="1"/>
    <col min="14" max="14" width="1" style="89" hidden="1" customWidth="1"/>
    <col min="15" max="15" width="11.109375" style="88" bestFit="1" customWidth="1"/>
    <col min="16" max="16" width="11.21875" style="92" bestFit="1" customWidth="1"/>
    <col min="17" max="17" width="9.77734375" style="92" customWidth="1"/>
    <col min="18" max="18" width="11.21875" style="92" bestFit="1" customWidth="1"/>
    <col min="19" max="19" width="11.44140625" style="93" bestFit="1" customWidth="1"/>
    <col min="20" max="20" width="26" style="166" customWidth="1"/>
    <col min="21" max="21" width="12.6640625" style="93" hidden="1" customWidth="1"/>
    <col min="22" max="22" width="9.77734375" style="93" hidden="1" customWidth="1"/>
    <col min="23" max="23" width="8.88671875" style="93" hidden="1" customWidth="1"/>
    <col min="24" max="24" width="9.77734375" style="93" hidden="1" customWidth="1"/>
    <col min="25" max="25" width="9.77734375" style="88" hidden="1" customWidth="1"/>
    <col min="26" max="26" width="36.109375" style="152" bestFit="1" customWidth="1"/>
    <col min="27" max="27" width="10" style="86" customWidth="1"/>
    <col min="28" max="16384" width="8.88671875" style="86"/>
  </cols>
  <sheetData>
    <row r="1" spans="1:27" s="61" customFormat="1" ht="58.5" customHeight="1" thickBot="1" x14ac:dyDescent="0.3">
      <c r="A1" s="206" t="s">
        <v>281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150"/>
      <c r="AA1" s="60"/>
    </row>
    <row r="2" spans="1:27" s="63" customFormat="1" ht="30.75" customHeight="1" x14ac:dyDescent="0.25">
      <c r="A2" s="207" t="s">
        <v>204</v>
      </c>
      <c r="B2" s="209" t="s">
        <v>205</v>
      </c>
      <c r="C2" s="204" t="s">
        <v>206</v>
      </c>
      <c r="D2" s="198" t="s">
        <v>207</v>
      </c>
      <c r="E2" s="198" t="s">
        <v>208</v>
      </c>
      <c r="F2" s="212" t="s">
        <v>209</v>
      </c>
      <c r="G2" s="214" t="s">
        <v>245</v>
      </c>
      <c r="H2" s="216" t="s">
        <v>263</v>
      </c>
      <c r="I2" s="216" t="s">
        <v>210</v>
      </c>
      <c r="J2" s="198" t="s">
        <v>211</v>
      </c>
      <c r="K2" s="200" t="s">
        <v>260</v>
      </c>
      <c r="L2" s="202" t="s">
        <v>261</v>
      </c>
      <c r="M2" s="202" t="s">
        <v>212</v>
      </c>
      <c r="N2" s="202" t="s">
        <v>213</v>
      </c>
      <c r="O2" s="204" t="s">
        <v>214</v>
      </c>
      <c r="P2" s="185" t="s">
        <v>54</v>
      </c>
      <c r="Q2" s="186"/>
      <c r="R2" s="187"/>
      <c r="S2" s="188" t="s">
        <v>215</v>
      </c>
      <c r="T2" s="190" t="s">
        <v>216</v>
      </c>
      <c r="U2" s="192" t="s">
        <v>217</v>
      </c>
      <c r="V2" s="194" t="s">
        <v>218</v>
      </c>
      <c r="W2" s="194"/>
      <c r="X2" s="194"/>
      <c r="Y2" s="194"/>
      <c r="Z2" s="171" t="s">
        <v>73</v>
      </c>
      <c r="AA2" s="62"/>
    </row>
    <row r="3" spans="1:27" s="63" customFormat="1" ht="33.75" customHeight="1" x14ac:dyDescent="0.25">
      <c r="A3" s="208"/>
      <c r="B3" s="210"/>
      <c r="C3" s="211"/>
      <c r="D3" s="199"/>
      <c r="E3" s="199"/>
      <c r="F3" s="213"/>
      <c r="G3" s="215"/>
      <c r="H3" s="217"/>
      <c r="I3" s="217"/>
      <c r="J3" s="199"/>
      <c r="K3" s="201"/>
      <c r="L3" s="203"/>
      <c r="M3" s="203"/>
      <c r="N3" s="203"/>
      <c r="O3" s="205"/>
      <c r="P3" s="64" t="s">
        <v>219</v>
      </c>
      <c r="Q3" s="64" t="s">
        <v>87</v>
      </c>
      <c r="R3" s="64" t="s">
        <v>220</v>
      </c>
      <c r="S3" s="189"/>
      <c r="T3" s="191"/>
      <c r="U3" s="193"/>
      <c r="V3" s="160" t="s">
        <v>221</v>
      </c>
      <c r="W3" s="65" t="s">
        <v>222</v>
      </c>
      <c r="X3" s="65" t="s">
        <v>223</v>
      </c>
      <c r="Y3" s="153" t="s">
        <v>224</v>
      </c>
      <c r="Z3" s="171"/>
      <c r="AA3" s="62"/>
    </row>
    <row r="4" spans="1:27" s="74" customFormat="1" ht="35.25" customHeight="1" thickBot="1" x14ac:dyDescent="0.3">
      <c r="A4" s="159"/>
      <c r="B4" s="66" t="s">
        <v>66</v>
      </c>
      <c r="C4" s="68"/>
      <c r="D4" s="68"/>
      <c r="E4" s="68"/>
      <c r="F4" s="68"/>
      <c r="G4" s="136"/>
      <c r="H4" s="69"/>
      <c r="I4" s="69"/>
      <c r="J4" s="70"/>
      <c r="K4" s="71"/>
      <c r="L4" s="70"/>
      <c r="M4" s="70"/>
      <c r="N4" s="70"/>
      <c r="O4" s="67"/>
      <c r="P4" s="72">
        <f>SUM(P5:P80)</f>
        <v>1795.3000000000013</v>
      </c>
      <c r="Q4" s="72">
        <f>SUM(Q5:Q80)</f>
        <v>1.5</v>
      </c>
      <c r="R4" s="72">
        <f>SUM(R5:R80)</f>
        <v>1806.8000000000013</v>
      </c>
      <c r="S4" s="72">
        <f>SUM(S5:S80)</f>
        <v>3332.3200000000029</v>
      </c>
      <c r="T4" s="163"/>
      <c r="U4" s="162"/>
      <c r="V4" s="161"/>
      <c r="W4" s="73"/>
      <c r="X4" s="73"/>
      <c r="Y4" s="154"/>
      <c r="Z4" s="158"/>
      <c r="AA4" s="62"/>
    </row>
    <row r="5" spans="1:27" s="77" customFormat="1" ht="30" customHeight="1" x14ac:dyDescent="0.25">
      <c r="A5" s="75"/>
      <c r="B5" s="176">
        <v>1</v>
      </c>
      <c r="C5" s="177" t="s">
        <v>244</v>
      </c>
      <c r="D5" s="140" t="s">
        <v>284</v>
      </c>
      <c r="E5" s="140"/>
      <c r="F5" s="177" t="s">
        <v>274</v>
      </c>
      <c r="G5" s="137" t="s">
        <v>270</v>
      </c>
      <c r="H5" s="141" t="s">
        <v>259</v>
      </c>
      <c r="I5" s="142" t="s">
        <v>279</v>
      </c>
      <c r="J5" s="118" t="s">
        <v>279</v>
      </c>
      <c r="K5" s="144"/>
      <c r="L5" s="143" t="s">
        <v>272</v>
      </c>
      <c r="M5" s="143"/>
      <c r="N5" s="143"/>
      <c r="O5" s="169" t="s">
        <v>244</v>
      </c>
      <c r="P5" s="145">
        <v>3</v>
      </c>
      <c r="Q5" s="145">
        <v>0</v>
      </c>
      <c r="R5" s="133">
        <f>SUM(P5+Q5)</f>
        <v>3</v>
      </c>
      <c r="S5" s="146"/>
      <c r="T5" s="164"/>
      <c r="U5" s="147"/>
      <c r="V5" s="148"/>
      <c r="W5" s="148"/>
      <c r="X5" s="148"/>
      <c r="Y5" s="155"/>
      <c r="Z5" s="151"/>
      <c r="AA5" s="76"/>
    </row>
    <row r="6" spans="1:27" s="77" customFormat="1" ht="30" customHeight="1" x14ac:dyDescent="0.25">
      <c r="A6" s="78"/>
      <c r="B6" s="116">
        <v>2</v>
      </c>
      <c r="C6" s="178" t="s">
        <v>244</v>
      </c>
      <c r="D6" s="125" t="s">
        <v>275</v>
      </c>
      <c r="E6" s="117"/>
      <c r="F6" s="126" t="s">
        <v>276</v>
      </c>
      <c r="G6" s="137" t="s">
        <v>270</v>
      </c>
      <c r="H6" s="119" t="s">
        <v>259</v>
      </c>
      <c r="I6" s="118" t="s">
        <v>277</v>
      </c>
      <c r="J6" s="120" t="s">
        <v>277</v>
      </c>
      <c r="K6" s="121"/>
      <c r="L6" s="149">
        <v>300</v>
      </c>
      <c r="M6" s="120"/>
      <c r="N6" s="120"/>
      <c r="O6" s="169" t="s">
        <v>244</v>
      </c>
      <c r="P6" s="133">
        <v>3</v>
      </c>
      <c r="Q6" s="133">
        <v>0</v>
      </c>
      <c r="R6" s="133">
        <f>SUM(P6+Q6)</f>
        <v>3</v>
      </c>
      <c r="S6" s="133">
        <v>9</v>
      </c>
      <c r="T6" s="165" t="s">
        <v>278</v>
      </c>
      <c r="U6" s="132"/>
      <c r="V6" s="81"/>
      <c r="W6" s="81"/>
      <c r="X6" s="81"/>
      <c r="Y6" s="156"/>
      <c r="Z6" s="151"/>
      <c r="AA6" s="80"/>
    </row>
    <row r="7" spans="1:27" s="77" customFormat="1" ht="30" customHeight="1" x14ac:dyDescent="0.25">
      <c r="A7" s="78"/>
      <c r="B7" s="179">
        <v>3</v>
      </c>
      <c r="C7" s="180" t="s">
        <v>273</v>
      </c>
      <c r="D7" s="125"/>
      <c r="E7" s="117"/>
      <c r="F7" s="126" t="s">
        <v>282</v>
      </c>
      <c r="G7" s="137" t="s">
        <v>271</v>
      </c>
      <c r="H7" s="119" t="s">
        <v>283</v>
      </c>
      <c r="I7" s="118"/>
      <c r="J7" s="123"/>
      <c r="K7" s="124"/>
      <c r="L7" s="122" t="s">
        <v>280</v>
      </c>
      <c r="M7" s="123"/>
      <c r="N7" s="123"/>
      <c r="O7" s="170"/>
      <c r="P7" s="133">
        <v>975.5</v>
      </c>
      <c r="Q7" s="133"/>
      <c r="R7" s="133">
        <f>SUM(P7+Q7)</f>
        <v>975.5</v>
      </c>
      <c r="S7" s="133">
        <v>1755.9</v>
      </c>
      <c r="T7" s="165"/>
      <c r="U7" s="132"/>
      <c r="V7" s="81"/>
      <c r="W7" s="81"/>
      <c r="X7" s="81"/>
      <c r="Y7" s="156"/>
      <c r="Z7" s="151"/>
      <c r="AA7" s="80"/>
    </row>
    <row r="8" spans="1:27" s="77" customFormat="1" ht="30" customHeight="1" x14ac:dyDescent="0.25">
      <c r="A8" s="78"/>
      <c r="B8" s="116">
        <v>4</v>
      </c>
      <c r="C8" s="175" t="s">
        <v>244</v>
      </c>
      <c r="D8" s="125" t="s">
        <v>285</v>
      </c>
      <c r="E8" s="117"/>
      <c r="F8" s="126" t="s">
        <v>286</v>
      </c>
      <c r="G8" s="137" t="s">
        <v>270</v>
      </c>
      <c r="H8" s="119" t="s">
        <v>259</v>
      </c>
      <c r="I8" s="118" t="s">
        <v>287</v>
      </c>
      <c r="J8" s="123" t="s">
        <v>419</v>
      </c>
      <c r="K8" s="124"/>
      <c r="L8" s="122">
        <v>200</v>
      </c>
      <c r="M8" s="123"/>
      <c r="N8" s="123"/>
      <c r="O8" s="170" t="s">
        <v>244</v>
      </c>
      <c r="P8" s="133">
        <v>5</v>
      </c>
      <c r="Q8" s="133"/>
      <c r="R8" s="133">
        <f t="shared" ref="R8:R21" si="0">SUM(P8+Q8)</f>
        <v>5</v>
      </c>
      <c r="S8" s="133">
        <v>6</v>
      </c>
      <c r="T8" s="165" t="s">
        <v>278</v>
      </c>
      <c r="U8" s="132"/>
      <c r="V8" s="81"/>
      <c r="W8" s="81"/>
      <c r="X8" s="81"/>
      <c r="Y8" s="156"/>
      <c r="Z8" s="151"/>
      <c r="AA8" s="80"/>
    </row>
    <row r="9" spans="1:27" s="84" customFormat="1" ht="30" customHeight="1" x14ac:dyDescent="0.25">
      <c r="A9" s="82"/>
      <c r="B9" s="179">
        <v>5</v>
      </c>
      <c r="C9" s="175" t="s">
        <v>288</v>
      </c>
      <c r="D9" s="125" t="s">
        <v>289</v>
      </c>
      <c r="E9" s="125"/>
      <c r="F9" s="126" t="s">
        <v>290</v>
      </c>
      <c r="G9" s="137" t="s">
        <v>270</v>
      </c>
      <c r="H9" s="119" t="s">
        <v>257</v>
      </c>
      <c r="I9" s="118" t="s">
        <v>420</v>
      </c>
      <c r="J9" s="123" t="s">
        <v>421</v>
      </c>
      <c r="K9" s="124"/>
      <c r="L9" s="122">
        <v>200</v>
      </c>
      <c r="M9" s="129"/>
      <c r="N9" s="129"/>
      <c r="O9" s="170" t="s">
        <v>288</v>
      </c>
      <c r="P9" s="130">
        <v>0</v>
      </c>
      <c r="Q9" s="130">
        <v>1.5</v>
      </c>
      <c r="R9" s="133">
        <f t="shared" si="0"/>
        <v>1.5</v>
      </c>
      <c r="S9" s="131">
        <v>5.4</v>
      </c>
      <c r="T9" s="165" t="s">
        <v>291</v>
      </c>
      <c r="U9" s="132"/>
      <c r="V9" s="83"/>
      <c r="W9" s="83"/>
      <c r="X9" s="83"/>
      <c r="Y9" s="157"/>
      <c r="Z9" s="151"/>
      <c r="AA9" s="60"/>
    </row>
    <row r="10" spans="1:27" s="84" customFormat="1" ht="30" customHeight="1" x14ac:dyDescent="0.25">
      <c r="A10" s="82"/>
      <c r="B10" s="182" t="s">
        <v>299</v>
      </c>
      <c r="C10" s="175" t="s">
        <v>267</v>
      </c>
      <c r="D10" s="125" t="s">
        <v>268</v>
      </c>
      <c r="E10" s="125"/>
      <c r="F10" s="126" t="s">
        <v>292</v>
      </c>
      <c r="G10" s="137" t="s">
        <v>271</v>
      </c>
      <c r="H10" s="127" t="s">
        <v>255</v>
      </c>
      <c r="I10" s="128" t="s">
        <v>311</v>
      </c>
      <c r="J10" s="129"/>
      <c r="K10" s="124"/>
      <c r="L10" s="120" t="s">
        <v>253</v>
      </c>
      <c r="M10" s="129"/>
      <c r="N10" s="129"/>
      <c r="O10" s="170" t="s">
        <v>273</v>
      </c>
      <c r="P10" s="130">
        <v>2</v>
      </c>
      <c r="Q10" s="130">
        <v>0</v>
      </c>
      <c r="R10" s="133">
        <f t="shared" si="0"/>
        <v>2</v>
      </c>
      <c r="S10" s="131">
        <v>48</v>
      </c>
      <c r="T10" s="165" t="s">
        <v>293</v>
      </c>
      <c r="U10" s="132"/>
      <c r="V10" s="83"/>
      <c r="W10" s="83"/>
      <c r="X10" s="83"/>
      <c r="Y10" s="157"/>
      <c r="Z10" s="126" t="s">
        <v>319</v>
      </c>
      <c r="AA10" s="60"/>
    </row>
    <row r="11" spans="1:27" s="84" customFormat="1" ht="30" customHeight="1" x14ac:dyDescent="0.25">
      <c r="A11" s="82"/>
      <c r="B11" s="182" t="s">
        <v>300</v>
      </c>
      <c r="C11" s="181" t="s">
        <v>267</v>
      </c>
      <c r="D11" s="125" t="s">
        <v>295</v>
      </c>
      <c r="E11" s="125"/>
      <c r="F11" s="126" t="s">
        <v>292</v>
      </c>
      <c r="G11" s="137" t="s">
        <v>271</v>
      </c>
      <c r="H11" s="127" t="s">
        <v>255</v>
      </c>
      <c r="I11" s="128" t="s">
        <v>311</v>
      </c>
      <c r="J11" s="129"/>
      <c r="K11" s="124"/>
      <c r="L11" s="183">
        <v>100</v>
      </c>
      <c r="M11" s="129"/>
      <c r="N11" s="129"/>
      <c r="O11" s="170" t="s">
        <v>273</v>
      </c>
      <c r="P11" s="130">
        <v>2</v>
      </c>
      <c r="Q11" s="130">
        <v>0</v>
      </c>
      <c r="R11" s="133">
        <f t="shared" si="0"/>
        <v>2</v>
      </c>
      <c r="S11" s="130">
        <v>24</v>
      </c>
      <c r="T11" s="165" t="s">
        <v>293</v>
      </c>
      <c r="U11" s="133"/>
      <c r="V11" s="83"/>
      <c r="W11" s="83"/>
      <c r="X11" s="83"/>
      <c r="Y11" s="157"/>
      <c r="Z11" s="126" t="s">
        <v>320</v>
      </c>
      <c r="AA11" s="60"/>
    </row>
    <row r="12" spans="1:27" s="84" customFormat="1" ht="30" customHeight="1" x14ac:dyDescent="0.25">
      <c r="A12" s="87"/>
      <c r="B12" s="182" t="s">
        <v>301</v>
      </c>
      <c r="C12" s="181" t="s">
        <v>267</v>
      </c>
      <c r="D12" s="125" t="s">
        <v>295</v>
      </c>
      <c r="E12" s="125"/>
      <c r="F12" s="126" t="s">
        <v>292</v>
      </c>
      <c r="G12" s="137" t="s">
        <v>271</v>
      </c>
      <c r="H12" s="127" t="s">
        <v>312</v>
      </c>
      <c r="I12" s="128" t="s">
        <v>311</v>
      </c>
      <c r="J12" s="128"/>
      <c r="K12" s="124"/>
      <c r="L12" s="120" t="s">
        <v>256</v>
      </c>
      <c r="M12" s="133"/>
      <c r="N12" s="133"/>
      <c r="O12" s="170" t="s">
        <v>273</v>
      </c>
      <c r="P12" s="133">
        <v>2</v>
      </c>
      <c r="Q12" s="133"/>
      <c r="R12" s="133">
        <f t="shared" si="0"/>
        <v>2</v>
      </c>
      <c r="S12" s="133">
        <v>4</v>
      </c>
      <c r="T12" s="165" t="s">
        <v>293</v>
      </c>
      <c r="U12" s="134"/>
      <c r="V12" s="83"/>
      <c r="W12" s="83"/>
      <c r="X12" s="83"/>
      <c r="Y12" s="168"/>
      <c r="Z12" s="126" t="s">
        <v>321</v>
      </c>
      <c r="AA12" s="60"/>
    </row>
    <row r="13" spans="1:27" s="84" customFormat="1" ht="30" customHeight="1" x14ac:dyDescent="0.25">
      <c r="A13" s="87"/>
      <c r="B13" s="182" t="s">
        <v>302</v>
      </c>
      <c r="C13" s="181" t="s">
        <v>267</v>
      </c>
      <c r="D13" s="125" t="s">
        <v>295</v>
      </c>
      <c r="E13" s="125"/>
      <c r="F13" s="126" t="s">
        <v>292</v>
      </c>
      <c r="G13" s="137" t="s">
        <v>271</v>
      </c>
      <c r="H13" s="127" t="s">
        <v>312</v>
      </c>
      <c r="I13" s="128" t="s">
        <v>311</v>
      </c>
      <c r="J13" s="128"/>
      <c r="K13" s="124"/>
      <c r="L13" s="120" t="s">
        <v>251</v>
      </c>
      <c r="M13" s="133"/>
      <c r="N13" s="133"/>
      <c r="O13" s="170" t="s">
        <v>273</v>
      </c>
      <c r="P13" s="133">
        <v>2</v>
      </c>
      <c r="Q13" s="133"/>
      <c r="R13" s="133">
        <f t="shared" si="0"/>
        <v>2</v>
      </c>
      <c r="S13" s="133">
        <v>4</v>
      </c>
      <c r="T13" s="165" t="s">
        <v>293</v>
      </c>
      <c r="U13" s="134"/>
      <c r="V13" s="83"/>
      <c r="W13" s="83"/>
      <c r="X13" s="83"/>
      <c r="Y13" s="168"/>
      <c r="Z13" s="126" t="s">
        <v>322</v>
      </c>
      <c r="AA13" s="60"/>
    </row>
    <row r="14" spans="1:27" s="84" customFormat="1" ht="30" customHeight="1" x14ac:dyDescent="0.25">
      <c r="A14" s="87"/>
      <c r="B14" s="182" t="s">
        <v>303</v>
      </c>
      <c r="C14" s="181" t="s">
        <v>267</v>
      </c>
      <c r="D14" s="125" t="s">
        <v>295</v>
      </c>
      <c r="E14" s="125"/>
      <c r="F14" s="126" t="s">
        <v>292</v>
      </c>
      <c r="G14" s="137" t="s">
        <v>271</v>
      </c>
      <c r="H14" s="127" t="s">
        <v>312</v>
      </c>
      <c r="I14" s="128" t="s">
        <v>311</v>
      </c>
      <c r="J14" s="128"/>
      <c r="K14" s="124"/>
      <c r="L14" s="120" t="s">
        <v>256</v>
      </c>
      <c r="M14" s="133"/>
      <c r="N14" s="133"/>
      <c r="O14" s="170" t="s">
        <v>273</v>
      </c>
      <c r="P14" s="133">
        <v>2</v>
      </c>
      <c r="Q14" s="133"/>
      <c r="R14" s="133">
        <f t="shared" si="0"/>
        <v>2</v>
      </c>
      <c r="S14" s="133">
        <v>4</v>
      </c>
      <c r="T14" s="165" t="s">
        <v>293</v>
      </c>
      <c r="U14" s="134"/>
      <c r="V14" s="83"/>
      <c r="W14" s="83"/>
      <c r="X14" s="83"/>
      <c r="Y14" s="168"/>
      <c r="Z14" s="126" t="s">
        <v>323</v>
      </c>
      <c r="AA14" s="60"/>
    </row>
    <row r="15" spans="1:27" s="84" customFormat="1" ht="30" customHeight="1" x14ac:dyDescent="0.25">
      <c r="A15" s="87"/>
      <c r="B15" s="182" t="s">
        <v>304</v>
      </c>
      <c r="C15" s="181" t="s">
        <v>267</v>
      </c>
      <c r="D15" s="125" t="s">
        <v>295</v>
      </c>
      <c r="E15" s="125"/>
      <c r="F15" s="126" t="s">
        <v>292</v>
      </c>
      <c r="G15" s="137" t="s">
        <v>271</v>
      </c>
      <c r="H15" s="127" t="s">
        <v>312</v>
      </c>
      <c r="I15" s="128" t="s">
        <v>311</v>
      </c>
      <c r="J15" s="128"/>
      <c r="K15" s="124"/>
      <c r="L15" s="120" t="s">
        <v>253</v>
      </c>
      <c r="M15" s="133"/>
      <c r="N15" s="133"/>
      <c r="O15" s="170" t="s">
        <v>273</v>
      </c>
      <c r="P15" s="133">
        <v>2</v>
      </c>
      <c r="Q15" s="133"/>
      <c r="R15" s="133">
        <f t="shared" si="0"/>
        <v>2</v>
      </c>
      <c r="S15" s="133">
        <v>4</v>
      </c>
      <c r="T15" s="165" t="s">
        <v>293</v>
      </c>
      <c r="U15" s="134"/>
      <c r="V15" s="83"/>
      <c r="W15" s="83"/>
      <c r="X15" s="83"/>
      <c r="Y15" s="168"/>
      <c r="Z15" s="126" t="s">
        <v>324</v>
      </c>
      <c r="AA15" s="60"/>
    </row>
    <row r="16" spans="1:27" s="84" customFormat="1" ht="30" customHeight="1" x14ac:dyDescent="0.25">
      <c r="A16" s="87"/>
      <c r="B16" s="182" t="s">
        <v>305</v>
      </c>
      <c r="C16" s="181" t="s">
        <v>267</v>
      </c>
      <c r="D16" s="125" t="s">
        <v>295</v>
      </c>
      <c r="E16" s="125"/>
      <c r="F16" s="126" t="s">
        <v>292</v>
      </c>
      <c r="G16" s="137" t="s">
        <v>271</v>
      </c>
      <c r="H16" s="127" t="s">
        <v>312</v>
      </c>
      <c r="I16" s="128" t="s">
        <v>311</v>
      </c>
      <c r="J16" s="128"/>
      <c r="K16" s="124"/>
      <c r="L16" s="120" t="s">
        <v>256</v>
      </c>
      <c r="M16" s="133"/>
      <c r="N16" s="133"/>
      <c r="O16" s="170" t="s">
        <v>273</v>
      </c>
      <c r="P16" s="133">
        <v>2</v>
      </c>
      <c r="Q16" s="133"/>
      <c r="R16" s="133">
        <f t="shared" si="0"/>
        <v>2</v>
      </c>
      <c r="S16" s="133">
        <v>4</v>
      </c>
      <c r="T16" s="165" t="s">
        <v>293</v>
      </c>
      <c r="U16" s="134"/>
      <c r="V16" s="83"/>
      <c r="W16" s="83"/>
      <c r="X16" s="83"/>
      <c r="Y16" s="168"/>
      <c r="Z16" s="126" t="s">
        <v>325</v>
      </c>
      <c r="AA16" s="60"/>
    </row>
    <row r="17" spans="1:27" s="84" customFormat="1" ht="30" customHeight="1" x14ac:dyDescent="0.25">
      <c r="A17" s="87"/>
      <c r="B17" s="182" t="s">
        <v>306</v>
      </c>
      <c r="C17" s="181" t="s">
        <v>267</v>
      </c>
      <c r="D17" s="125" t="s">
        <v>295</v>
      </c>
      <c r="E17" s="125"/>
      <c r="F17" s="126" t="s">
        <v>292</v>
      </c>
      <c r="G17" s="137" t="s">
        <v>271</v>
      </c>
      <c r="H17" s="127" t="s">
        <v>312</v>
      </c>
      <c r="I17" s="128" t="s">
        <v>311</v>
      </c>
      <c r="J17" s="128"/>
      <c r="K17" s="124"/>
      <c r="L17" s="120" t="s">
        <v>256</v>
      </c>
      <c r="M17" s="133"/>
      <c r="N17" s="133"/>
      <c r="O17" s="170" t="s">
        <v>273</v>
      </c>
      <c r="P17" s="133">
        <v>2</v>
      </c>
      <c r="Q17" s="133"/>
      <c r="R17" s="133">
        <f t="shared" si="0"/>
        <v>2</v>
      </c>
      <c r="S17" s="133">
        <v>4</v>
      </c>
      <c r="T17" s="165" t="s">
        <v>293</v>
      </c>
      <c r="U17" s="134"/>
      <c r="V17" s="83"/>
      <c r="W17" s="83"/>
      <c r="X17" s="83"/>
      <c r="Y17" s="168"/>
      <c r="Z17" s="126" t="s">
        <v>326</v>
      </c>
      <c r="AA17" s="60"/>
    </row>
    <row r="18" spans="1:27" s="84" customFormat="1" ht="30" customHeight="1" x14ac:dyDescent="0.25">
      <c r="A18" s="87"/>
      <c r="B18" s="182" t="s">
        <v>307</v>
      </c>
      <c r="C18" s="181" t="s">
        <v>267</v>
      </c>
      <c r="D18" s="125" t="s">
        <v>295</v>
      </c>
      <c r="E18" s="125"/>
      <c r="F18" s="126" t="s">
        <v>292</v>
      </c>
      <c r="G18" s="137" t="s">
        <v>271</v>
      </c>
      <c r="H18" s="127" t="s">
        <v>312</v>
      </c>
      <c r="I18" s="128" t="s">
        <v>311</v>
      </c>
      <c r="J18" s="128"/>
      <c r="K18" s="124"/>
      <c r="L18" s="120" t="s">
        <v>256</v>
      </c>
      <c r="M18" s="133"/>
      <c r="N18" s="133"/>
      <c r="O18" s="170" t="s">
        <v>273</v>
      </c>
      <c r="P18" s="133">
        <v>2</v>
      </c>
      <c r="Q18" s="133"/>
      <c r="R18" s="133">
        <f t="shared" si="0"/>
        <v>2</v>
      </c>
      <c r="S18" s="133">
        <v>4</v>
      </c>
      <c r="T18" s="165" t="s">
        <v>293</v>
      </c>
      <c r="U18" s="134"/>
      <c r="V18" s="83"/>
      <c r="W18" s="83"/>
      <c r="X18" s="83"/>
      <c r="Y18" s="168"/>
      <c r="Z18" s="126" t="s">
        <v>327</v>
      </c>
      <c r="AA18" s="60"/>
    </row>
    <row r="19" spans="1:27" s="84" customFormat="1" ht="30" customHeight="1" x14ac:dyDescent="0.25">
      <c r="A19" s="87"/>
      <c r="B19" s="182" t="s">
        <v>308</v>
      </c>
      <c r="C19" s="181" t="s">
        <v>267</v>
      </c>
      <c r="D19" s="125" t="s">
        <v>295</v>
      </c>
      <c r="E19" s="125"/>
      <c r="F19" s="126" t="s">
        <v>292</v>
      </c>
      <c r="G19" s="137" t="s">
        <v>271</v>
      </c>
      <c r="H19" s="127" t="s">
        <v>312</v>
      </c>
      <c r="I19" s="128" t="s">
        <v>311</v>
      </c>
      <c r="J19" s="128"/>
      <c r="K19" s="124"/>
      <c r="L19" s="120" t="s">
        <v>251</v>
      </c>
      <c r="M19" s="133"/>
      <c r="N19" s="133"/>
      <c r="O19" s="170" t="s">
        <v>273</v>
      </c>
      <c r="P19" s="133">
        <v>2</v>
      </c>
      <c r="Q19" s="133"/>
      <c r="R19" s="133">
        <f t="shared" si="0"/>
        <v>2</v>
      </c>
      <c r="S19" s="133">
        <v>4</v>
      </c>
      <c r="T19" s="165" t="s">
        <v>293</v>
      </c>
      <c r="U19" s="134"/>
      <c r="V19" s="83"/>
      <c r="W19" s="83"/>
      <c r="X19" s="83"/>
      <c r="Y19" s="168"/>
      <c r="Z19" s="126" t="s">
        <v>328</v>
      </c>
      <c r="AA19" s="60"/>
    </row>
    <row r="20" spans="1:27" s="84" customFormat="1" ht="30" customHeight="1" x14ac:dyDescent="0.25">
      <c r="A20" s="87"/>
      <c r="B20" s="182" t="s">
        <v>309</v>
      </c>
      <c r="C20" s="181" t="s">
        <v>267</v>
      </c>
      <c r="D20" s="125" t="s">
        <v>295</v>
      </c>
      <c r="E20" s="125"/>
      <c r="F20" s="126" t="s">
        <v>292</v>
      </c>
      <c r="G20" s="137" t="s">
        <v>271</v>
      </c>
      <c r="H20" s="127" t="s">
        <v>312</v>
      </c>
      <c r="I20" s="128" t="s">
        <v>311</v>
      </c>
      <c r="J20" s="128"/>
      <c r="K20" s="124"/>
      <c r="L20" s="120" t="s">
        <v>247</v>
      </c>
      <c r="M20" s="133"/>
      <c r="N20" s="133"/>
      <c r="O20" s="170" t="s">
        <v>273</v>
      </c>
      <c r="P20" s="133">
        <v>2</v>
      </c>
      <c r="Q20" s="133"/>
      <c r="R20" s="133">
        <f t="shared" si="0"/>
        <v>2</v>
      </c>
      <c r="S20" s="133">
        <v>4</v>
      </c>
      <c r="T20" s="165" t="s">
        <v>293</v>
      </c>
      <c r="U20" s="134"/>
      <c r="V20" s="83"/>
      <c r="W20" s="83"/>
      <c r="X20" s="83"/>
      <c r="Y20" s="168"/>
      <c r="Z20" s="126" t="s">
        <v>329</v>
      </c>
      <c r="AA20" s="60"/>
    </row>
    <row r="21" spans="1:27" s="84" customFormat="1" ht="30" customHeight="1" x14ac:dyDescent="0.25">
      <c r="A21" s="87"/>
      <c r="B21" s="182" t="s">
        <v>310</v>
      </c>
      <c r="C21" s="181" t="s">
        <v>267</v>
      </c>
      <c r="D21" s="125" t="s">
        <v>295</v>
      </c>
      <c r="E21" s="125"/>
      <c r="F21" s="126" t="s">
        <v>292</v>
      </c>
      <c r="G21" s="137" t="s">
        <v>271</v>
      </c>
      <c r="H21" s="127" t="s">
        <v>312</v>
      </c>
      <c r="I21" s="128" t="s">
        <v>311</v>
      </c>
      <c r="J21" s="128"/>
      <c r="K21" s="124"/>
      <c r="L21" s="120" t="s">
        <v>253</v>
      </c>
      <c r="M21" s="133"/>
      <c r="N21" s="133"/>
      <c r="O21" s="170" t="s">
        <v>273</v>
      </c>
      <c r="P21" s="133">
        <v>2</v>
      </c>
      <c r="Q21" s="133"/>
      <c r="R21" s="133">
        <f t="shared" si="0"/>
        <v>2</v>
      </c>
      <c r="S21" s="133">
        <v>4</v>
      </c>
      <c r="T21" s="165" t="s">
        <v>293</v>
      </c>
      <c r="U21" s="134"/>
      <c r="V21" s="83"/>
      <c r="W21" s="83"/>
      <c r="X21" s="83"/>
      <c r="Y21" s="168"/>
      <c r="Z21" s="126" t="s">
        <v>298</v>
      </c>
      <c r="AA21" s="60"/>
    </row>
    <row r="22" spans="1:27" s="84" customFormat="1" ht="30" customHeight="1" x14ac:dyDescent="0.25">
      <c r="A22" s="87"/>
      <c r="B22" s="139">
        <v>7</v>
      </c>
      <c r="C22" s="181" t="s">
        <v>294</v>
      </c>
      <c r="D22" s="125" t="s">
        <v>295</v>
      </c>
      <c r="E22" s="125"/>
      <c r="F22" s="126" t="s">
        <v>296</v>
      </c>
      <c r="G22" s="137" t="s">
        <v>270</v>
      </c>
      <c r="H22" s="127" t="s">
        <v>257</v>
      </c>
      <c r="I22" s="128"/>
      <c r="J22" s="129"/>
      <c r="K22" s="124"/>
      <c r="L22" s="120" t="s">
        <v>246</v>
      </c>
      <c r="M22" s="129"/>
      <c r="N22" s="129"/>
      <c r="O22" s="170" t="s">
        <v>294</v>
      </c>
      <c r="P22" s="130">
        <v>8</v>
      </c>
      <c r="Q22" s="130">
        <v>0</v>
      </c>
      <c r="R22" s="133">
        <f t="shared" ref="R22:R59" si="1">SUM(P22+Q22)</f>
        <v>8</v>
      </c>
      <c r="S22" s="130">
        <v>24</v>
      </c>
      <c r="T22" s="165" t="s">
        <v>297</v>
      </c>
      <c r="U22" s="134"/>
      <c r="V22" s="83"/>
      <c r="W22" s="83"/>
      <c r="X22" s="83"/>
      <c r="Y22" s="168"/>
      <c r="Z22" s="151"/>
      <c r="AA22" s="60"/>
    </row>
    <row r="23" spans="1:27" s="84" customFormat="1" ht="30" customHeight="1" x14ac:dyDescent="0.25">
      <c r="A23" s="87"/>
      <c r="B23" s="139">
        <v>8</v>
      </c>
      <c r="C23" s="115" t="s">
        <v>267</v>
      </c>
      <c r="D23" s="125" t="s">
        <v>313</v>
      </c>
      <c r="E23" s="125"/>
      <c r="F23" s="126" t="s">
        <v>314</v>
      </c>
      <c r="G23" s="137" t="s">
        <v>271</v>
      </c>
      <c r="H23" s="127" t="s">
        <v>315</v>
      </c>
      <c r="I23" s="128"/>
      <c r="J23" s="128"/>
      <c r="K23" s="124"/>
      <c r="L23" s="120" t="s">
        <v>269</v>
      </c>
      <c r="M23" s="133"/>
      <c r="N23" s="133"/>
      <c r="O23" s="79" t="s">
        <v>273</v>
      </c>
      <c r="P23" s="133">
        <v>692</v>
      </c>
      <c r="Q23" s="133"/>
      <c r="R23" s="133">
        <f t="shared" si="1"/>
        <v>692</v>
      </c>
      <c r="S23" s="133">
        <v>1247.22</v>
      </c>
      <c r="T23" s="135" t="s">
        <v>316</v>
      </c>
      <c r="U23" s="134"/>
      <c r="V23" s="83"/>
      <c r="W23" s="83"/>
      <c r="X23" s="83"/>
      <c r="Y23" s="168"/>
      <c r="Z23" s="172"/>
      <c r="AA23" s="60"/>
    </row>
    <row r="24" spans="1:27" s="84" customFormat="1" ht="30" customHeight="1" x14ac:dyDescent="0.25">
      <c r="A24" s="87"/>
      <c r="B24" s="182" t="s">
        <v>365</v>
      </c>
      <c r="C24" s="115" t="s">
        <v>317</v>
      </c>
      <c r="D24" s="125" t="s">
        <v>318</v>
      </c>
      <c r="E24" s="125"/>
      <c r="F24" s="126" t="s">
        <v>330</v>
      </c>
      <c r="G24" s="137">
        <v>268800</v>
      </c>
      <c r="H24" s="127" t="s">
        <v>258</v>
      </c>
      <c r="I24" s="128" t="s">
        <v>311</v>
      </c>
      <c r="J24" s="128"/>
      <c r="K24" s="124"/>
      <c r="L24" s="120"/>
      <c r="M24" s="133"/>
      <c r="N24" s="133"/>
      <c r="O24" s="79"/>
      <c r="P24" s="133">
        <v>1.2</v>
      </c>
      <c r="Q24" s="133"/>
      <c r="R24" s="133">
        <f t="shared" si="1"/>
        <v>1.2</v>
      </c>
      <c r="S24" s="133">
        <v>2.4</v>
      </c>
      <c r="T24" s="135" t="s">
        <v>399</v>
      </c>
      <c r="U24" s="134"/>
      <c r="V24" s="83"/>
      <c r="W24" s="83"/>
      <c r="X24" s="83"/>
      <c r="Y24" s="168"/>
      <c r="Z24" s="172" t="s">
        <v>331</v>
      </c>
      <c r="AA24" s="60"/>
    </row>
    <row r="25" spans="1:27" s="84" customFormat="1" ht="30" customHeight="1" x14ac:dyDescent="0.25">
      <c r="A25" s="87"/>
      <c r="B25" s="182" t="s">
        <v>366</v>
      </c>
      <c r="C25" s="115" t="s">
        <v>317</v>
      </c>
      <c r="D25" s="125" t="s">
        <v>318</v>
      </c>
      <c r="E25" s="125"/>
      <c r="F25" s="126" t="s">
        <v>330</v>
      </c>
      <c r="G25" s="184" t="s">
        <v>402</v>
      </c>
      <c r="H25" s="127"/>
      <c r="I25" s="128" t="s">
        <v>311</v>
      </c>
      <c r="J25" s="128"/>
      <c r="K25" s="124"/>
      <c r="L25" s="120"/>
      <c r="M25" s="133"/>
      <c r="N25" s="133"/>
      <c r="O25" s="79"/>
      <c r="P25" s="133">
        <v>1.2</v>
      </c>
      <c r="Q25" s="133"/>
      <c r="R25" s="133">
        <f t="shared" si="1"/>
        <v>1.2</v>
      </c>
      <c r="S25" s="133">
        <v>2.4</v>
      </c>
      <c r="T25" s="135" t="s">
        <v>399</v>
      </c>
      <c r="U25" s="134"/>
      <c r="V25" s="83"/>
      <c r="W25" s="83"/>
      <c r="X25" s="83"/>
      <c r="Y25" s="168"/>
      <c r="Z25" s="172" t="s">
        <v>332</v>
      </c>
      <c r="AA25" s="60"/>
    </row>
    <row r="26" spans="1:27" s="84" customFormat="1" ht="30" customHeight="1" x14ac:dyDescent="0.25">
      <c r="A26" s="87"/>
      <c r="B26" s="182" t="s">
        <v>367</v>
      </c>
      <c r="C26" s="115" t="s">
        <v>317</v>
      </c>
      <c r="D26" s="125" t="s">
        <v>318</v>
      </c>
      <c r="E26" s="125"/>
      <c r="F26" s="126" t="s">
        <v>330</v>
      </c>
      <c r="G26" s="184" t="s">
        <v>402</v>
      </c>
      <c r="H26" s="127"/>
      <c r="I26" s="128" t="s">
        <v>311</v>
      </c>
      <c r="J26" s="128"/>
      <c r="K26" s="124"/>
      <c r="L26" s="120"/>
      <c r="M26" s="133"/>
      <c r="N26" s="133"/>
      <c r="O26" s="79"/>
      <c r="P26" s="133">
        <v>1.2</v>
      </c>
      <c r="Q26" s="133"/>
      <c r="R26" s="133">
        <f t="shared" si="1"/>
        <v>1.2</v>
      </c>
      <c r="S26" s="133">
        <v>2.4</v>
      </c>
      <c r="T26" s="135" t="s">
        <v>399</v>
      </c>
      <c r="U26" s="134"/>
      <c r="V26" s="83"/>
      <c r="W26" s="83"/>
      <c r="X26" s="83"/>
      <c r="Y26" s="168"/>
      <c r="Z26" s="172" t="s">
        <v>333</v>
      </c>
      <c r="AA26" s="60"/>
    </row>
    <row r="27" spans="1:27" s="84" customFormat="1" ht="30" customHeight="1" x14ac:dyDescent="0.25">
      <c r="A27" s="87"/>
      <c r="B27" s="182" t="s">
        <v>368</v>
      </c>
      <c r="C27" s="115" t="s">
        <v>317</v>
      </c>
      <c r="D27" s="125" t="s">
        <v>318</v>
      </c>
      <c r="E27" s="125"/>
      <c r="F27" s="126" t="s">
        <v>330</v>
      </c>
      <c r="G27" s="184" t="s">
        <v>402</v>
      </c>
      <c r="H27" s="127"/>
      <c r="I27" s="128" t="s">
        <v>311</v>
      </c>
      <c r="J27" s="128"/>
      <c r="K27" s="124"/>
      <c r="L27" s="120"/>
      <c r="M27" s="133"/>
      <c r="N27" s="133"/>
      <c r="O27" s="79"/>
      <c r="P27" s="133">
        <v>1.2</v>
      </c>
      <c r="Q27" s="133"/>
      <c r="R27" s="133">
        <f t="shared" si="1"/>
        <v>1.2</v>
      </c>
      <c r="S27" s="133">
        <v>2.4</v>
      </c>
      <c r="T27" s="135" t="s">
        <v>399</v>
      </c>
      <c r="U27" s="134"/>
      <c r="V27" s="83"/>
      <c r="W27" s="83"/>
      <c r="X27" s="83"/>
      <c r="Y27" s="168"/>
      <c r="Z27" s="172" t="s">
        <v>334</v>
      </c>
      <c r="AA27" s="60"/>
    </row>
    <row r="28" spans="1:27" s="84" customFormat="1" ht="30" customHeight="1" x14ac:dyDescent="0.25">
      <c r="A28" s="87"/>
      <c r="B28" s="182" t="s">
        <v>369</v>
      </c>
      <c r="C28" s="115" t="s">
        <v>317</v>
      </c>
      <c r="D28" s="125" t="s">
        <v>318</v>
      </c>
      <c r="E28" s="125"/>
      <c r="F28" s="126" t="s">
        <v>330</v>
      </c>
      <c r="G28" s="184" t="s">
        <v>402</v>
      </c>
      <c r="H28" s="127"/>
      <c r="I28" s="128" t="s">
        <v>311</v>
      </c>
      <c r="J28" s="128"/>
      <c r="K28" s="124"/>
      <c r="L28" s="120"/>
      <c r="M28" s="133"/>
      <c r="N28" s="133"/>
      <c r="O28" s="79"/>
      <c r="P28" s="133">
        <v>1.2</v>
      </c>
      <c r="Q28" s="133"/>
      <c r="R28" s="133">
        <f t="shared" si="1"/>
        <v>1.2</v>
      </c>
      <c r="S28" s="133">
        <v>2.4</v>
      </c>
      <c r="T28" s="135" t="s">
        <v>399</v>
      </c>
      <c r="U28" s="134"/>
      <c r="V28" s="83"/>
      <c r="W28" s="83"/>
      <c r="X28" s="83"/>
      <c r="Y28" s="168"/>
      <c r="Z28" s="172" t="s">
        <v>335</v>
      </c>
      <c r="AA28" s="60"/>
    </row>
    <row r="29" spans="1:27" s="84" customFormat="1" ht="30" customHeight="1" x14ac:dyDescent="0.25">
      <c r="A29" s="87"/>
      <c r="B29" s="182" t="s">
        <v>370</v>
      </c>
      <c r="C29" s="115" t="s">
        <v>317</v>
      </c>
      <c r="D29" s="125" t="s">
        <v>318</v>
      </c>
      <c r="E29" s="125"/>
      <c r="F29" s="126" t="s">
        <v>330</v>
      </c>
      <c r="G29" s="184" t="s">
        <v>402</v>
      </c>
      <c r="H29" s="127"/>
      <c r="I29" s="128" t="s">
        <v>311</v>
      </c>
      <c r="J29" s="128"/>
      <c r="K29" s="124"/>
      <c r="L29" s="120"/>
      <c r="M29" s="133"/>
      <c r="N29" s="133"/>
      <c r="O29" s="79"/>
      <c r="P29" s="133">
        <v>1.2</v>
      </c>
      <c r="Q29" s="133"/>
      <c r="R29" s="133">
        <f t="shared" si="1"/>
        <v>1.2</v>
      </c>
      <c r="S29" s="133">
        <v>2.4</v>
      </c>
      <c r="T29" s="135" t="s">
        <v>399</v>
      </c>
      <c r="U29" s="134"/>
      <c r="V29" s="83"/>
      <c r="W29" s="83"/>
      <c r="X29" s="83"/>
      <c r="Y29" s="168"/>
      <c r="Z29" s="172" t="s">
        <v>336</v>
      </c>
      <c r="AA29" s="60"/>
    </row>
    <row r="30" spans="1:27" s="84" customFormat="1" ht="30" customHeight="1" x14ac:dyDescent="0.25">
      <c r="A30" s="87"/>
      <c r="B30" s="182" t="s">
        <v>371</v>
      </c>
      <c r="C30" s="115" t="s">
        <v>317</v>
      </c>
      <c r="D30" s="125" t="s">
        <v>318</v>
      </c>
      <c r="E30" s="125"/>
      <c r="F30" s="126" t="s">
        <v>330</v>
      </c>
      <c r="G30" s="184" t="s">
        <v>402</v>
      </c>
      <c r="H30" s="127"/>
      <c r="I30" s="128" t="s">
        <v>311</v>
      </c>
      <c r="J30" s="128"/>
      <c r="K30" s="124"/>
      <c r="L30" s="120"/>
      <c r="M30" s="133"/>
      <c r="N30" s="133"/>
      <c r="O30" s="79"/>
      <c r="P30" s="133">
        <v>1.2</v>
      </c>
      <c r="Q30" s="133"/>
      <c r="R30" s="133">
        <f t="shared" si="1"/>
        <v>1.2</v>
      </c>
      <c r="S30" s="133">
        <v>2.4</v>
      </c>
      <c r="T30" s="135" t="s">
        <v>399</v>
      </c>
      <c r="U30" s="134"/>
      <c r="V30" s="83"/>
      <c r="W30" s="83"/>
      <c r="X30" s="83"/>
      <c r="Y30" s="168"/>
      <c r="Z30" s="172" t="s">
        <v>337</v>
      </c>
      <c r="AA30" s="60"/>
    </row>
    <row r="31" spans="1:27" s="84" customFormat="1" ht="30" customHeight="1" x14ac:dyDescent="0.25">
      <c r="A31" s="87"/>
      <c r="B31" s="182" t="s">
        <v>372</v>
      </c>
      <c r="C31" s="115" t="s">
        <v>317</v>
      </c>
      <c r="D31" s="125" t="s">
        <v>318</v>
      </c>
      <c r="E31" s="125"/>
      <c r="F31" s="126" t="s">
        <v>330</v>
      </c>
      <c r="G31" s="184" t="s">
        <v>402</v>
      </c>
      <c r="H31" s="127"/>
      <c r="I31" s="128" t="s">
        <v>311</v>
      </c>
      <c r="J31" s="128"/>
      <c r="K31" s="124"/>
      <c r="L31" s="120"/>
      <c r="M31" s="133"/>
      <c r="N31" s="133"/>
      <c r="O31" s="79"/>
      <c r="P31" s="133">
        <v>1.2</v>
      </c>
      <c r="Q31" s="133"/>
      <c r="R31" s="133">
        <f t="shared" si="1"/>
        <v>1.2</v>
      </c>
      <c r="S31" s="133">
        <v>2.4</v>
      </c>
      <c r="T31" s="135" t="s">
        <v>399</v>
      </c>
      <c r="U31" s="134"/>
      <c r="V31" s="83"/>
      <c r="W31" s="83"/>
      <c r="X31" s="83"/>
      <c r="Y31" s="168"/>
      <c r="Z31" s="172" t="s">
        <v>338</v>
      </c>
      <c r="AA31" s="60"/>
    </row>
    <row r="32" spans="1:27" s="84" customFormat="1" ht="30" customHeight="1" x14ac:dyDescent="0.25">
      <c r="A32" s="87"/>
      <c r="B32" s="182" t="s">
        <v>373</v>
      </c>
      <c r="C32" s="115" t="s">
        <v>317</v>
      </c>
      <c r="D32" s="125" t="s">
        <v>318</v>
      </c>
      <c r="E32" s="125"/>
      <c r="F32" s="126" t="s">
        <v>330</v>
      </c>
      <c r="G32" s="184" t="s">
        <v>402</v>
      </c>
      <c r="H32" s="127"/>
      <c r="I32" s="128" t="s">
        <v>311</v>
      </c>
      <c r="J32" s="128"/>
      <c r="K32" s="124"/>
      <c r="L32" s="120"/>
      <c r="M32" s="133"/>
      <c r="N32" s="133"/>
      <c r="O32" s="79"/>
      <c r="P32" s="133">
        <v>1.2</v>
      </c>
      <c r="Q32" s="133"/>
      <c r="R32" s="133">
        <f t="shared" si="1"/>
        <v>1.2</v>
      </c>
      <c r="S32" s="133">
        <v>2.4</v>
      </c>
      <c r="T32" s="135" t="s">
        <v>399</v>
      </c>
      <c r="U32" s="134"/>
      <c r="V32" s="83"/>
      <c r="W32" s="83"/>
      <c r="X32" s="83"/>
      <c r="Y32" s="168"/>
      <c r="Z32" s="172" t="s">
        <v>339</v>
      </c>
      <c r="AA32" s="60"/>
    </row>
    <row r="33" spans="1:27" s="84" customFormat="1" ht="30" customHeight="1" x14ac:dyDescent="0.25">
      <c r="A33" s="87"/>
      <c r="B33" s="182" t="s">
        <v>374</v>
      </c>
      <c r="C33" s="115" t="s">
        <v>317</v>
      </c>
      <c r="D33" s="125" t="s">
        <v>318</v>
      </c>
      <c r="E33" s="125"/>
      <c r="F33" s="126" t="s">
        <v>330</v>
      </c>
      <c r="G33" s="184" t="s">
        <v>402</v>
      </c>
      <c r="H33" s="127"/>
      <c r="I33" s="128" t="s">
        <v>311</v>
      </c>
      <c r="J33" s="128"/>
      <c r="K33" s="124"/>
      <c r="L33" s="120"/>
      <c r="M33" s="133"/>
      <c r="N33" s="133"/>
      <c r="O33" s="79"/>
      <c r="P33" s="133">
        <v>1.2</v>
      </c>
      <c r="Q33" s="133"/>
      <c r="R33" s="133">
        <f t="shared" si="1"/>
        <v>1.2</v>
      </c>
      <c r="S33" s="133">
        <v>2.4</v>
      </c>
      <c r="T33" s="135" t="s">
        <v>399</v>
      </c>
      <c r="U33" s="134"/>
      <c r="V33" s="83"/>
      <c r="W33" s="83"/>
      <c r="X33" s="83"/>
      <c r="Y33" s="168"/>
      <c r="Z33" s="172" t="s">
        <v>340</v>
      </c>
      <c r="AA33" s="60"/>
    </row>
    <row r="34" spans="1:27" s="84" customFormat="1" ht="30" customHeight="1" x14ac:dyDescent="0.25">
      <c r="A34" s="87"/>
      <c r="B34" s="182" t="s">
        <v>375</v>
      </c>
      <c r="C34" s="115" t="s">
        <v>317</v>
      </c>
      <c r="D34" s="125" t="s">
        <v>318</v>
      </c>
      <c r="E34" s="125"/>
      <c r="F34" s="126" t="s">
        <v>330</v>
      </c>
      <c r="G34" s="184" t="s">
        <v>402</v>
      </c>
      <c r="H34" s="127"/>
      <c r="I34" s="128" t="s">
        <v>311</v>
      </c>
      <c r="J34" s="128"/>
      <c r="K34" s="124"/>
      <c r="L34" s="120"/>
      <c r="M34" s="133"/>
      <c r="N34" s="133"/>
      <c r="O34" s="79"/>
      <c r="P34" s="133">
        <v>1.2</v>
      </c>
      <c r="Q34" s="133"/>
      <c r="R34" s="133">
        <f t="shared" si="1"/>
        <v>1.2</v>
      </c>
      <c r="S34" s="133">
        <v>2.4</v>
      </c>
      <c r="T34" s="135" t="s">
        <v>399</v>
      </c>
      <c r="U34" s="134"/>
      <c r="V34" s="83"/>
      <c r="W34" s="83"/>
      <c r="X34" s="83"/>
      <c r="Y34" s="168"/>
      <c r="Z34" s="172" t="s">
        <v>341</v>
      </c>
      <c r="AA34" s="60"/>
    </row>
    <row r="35" spans="1:27" s="84" customFormat="1" ht="30" customHeight="1" x14ac:dyDescent="0.25">
      <c r="A35" s="87"/>
      <c r="B35" s="182" t="s">
        <v>376</v>
      </c>
      <c r="C35" s="115" t="s">
        <v>317</v>
      </c>
      <c r="D35" s="125" t="s">
        <v>318</v>
      </c>
      <c r="E35" s="125"/>
      <c r="F35" s="126" t="s">
        <v>330</v>
      </c>
      <c r="G35" s="184" t="s">
        <v>402</v>
      </c>
      <c r="H35" s="127"/>
      <c r="I35" s="128" t="s">
        <v>311</v>
      </c>
      <c r="J35" s="128"/>
      <c r="K35" s="124"/>
      <c r="L35" s="120"/>
      <c r="M35" s="133"/>
      <c r="N35" s="133"/>
      <c r="O35" s="79"/>
      <c r="P35" s="133">
        <v>1.2</v>
      </c>
      <c r="Q35" s="133"/>
      <c r="R35" s="133">
        <f t="shared" si="1"/>
        <v>1.2</v>
      </c>
      <c r="S35" s="133">
        <v>2.4</v>
      </c>
      <c r="T35" s="135" t="s">
        <v>399</v>
      </c>
      <c r="U35" s="134"/>
      <c r="V35" s="83"/>
      <c r="W35" s="83"/>
      <c r="X35" s="83"/>
      <c r="Y35" s="168"/>
      <c r="Z35" s="172" t="s">
        <v>342</v>
      </c>
      <c r="AA35" s="60"/>
    </row>
    <row r="36" spans="1:27" s="84" customFormat="1" ht="30" customHeight="1" x14ac:dyDescent="0.25">
      <c r="A36" s="87"/>
      <c r="B36" s="182" t="s">
        <v>377</v>
      </c>
      <c r="C36" s="115" t="s">
        <v>317</v>
      </c>
      <c r="D36" s="125" t="s">
        <v>318</v>
      </c>
      <c r="E36" s="125"/>
      <c r="F36" s="126" t="s">
        <v>330</v>
      </c>
      <c r="G36" s="184" t="s">
        <v>402</v>
      </c>
      <c r="H36" s="127"/>
      <c r="I36" s="128" t="s">
        <v>311</v>
      </c>
      <c r="J36" s="128"/>
      <c r="K36" s="124"/>
      <c r="L36" s="120"/>
      <c r="M36" s="133"/>
      <c r="N36" s="133"/>
      <c r="O36" s="79"/>
      <c r="P36" s="133">
        <v>1.2</v>
      </c>
      <c r="Q36" s="133"/>
      <c r="R36" s="133">
        <f t="shared" si="1"/>
        <v>1.2</v>
      </c>
      <c r="S36" s="133">
        <v>2.4</v>
      </c>
      <c r="T36" s="135" t="s">
        <v>399</v>
      </c>
      <c r="U36" s="134"/>
      <c r="V36" s="83"/>
      <c r="W36" s="83"/>
      <c r="X36" s="83"/>
      <c r="Y36" s="168"/>
      <c r="Z36" s="172" t="s">
        <v>343</v>
      </c>
      <c r="AA36" s="60"/>
    </row>
    <row r="37" spans="1:27" s="84" customFormat="1" ht="30" customHeight="1" x14ac:dyDescent="0.25">
      <c r="A37" s="87"/>
      <c r="B37" s="182" t="s">
        <v>378</v>
      </c>
      <c r="C37" s="115" t="s">
        <v>317</v>
      </c>
      <c r="D37" s="125" t="s">
        <v>318</v>
      </c>
      <c r="E37" s="125"/>
      <c r="F37" s="126" t="s">
        <v>330</v>
      </c>
      <c r="G37" s="184" t="s">
        <v>402</v>
      </c>
      <c r="H37" s="127"/>
      <c r="I37" s="128" t="s">
        <v>311</v>
      </c>
      <c r="J37" s="128"/>
      <c r="K37" s="124"/>
      <c r="L37" s="120"/>
      <c r="M37" s="133"/>
      <c r="N37" s="133"/>
      <c r="O37" s="79"/>
      <c r="P37" s="133">
        <v>1.2</v>
      </c>
      <c r="Q37" s="133"/>
      <c r="R37" s="133">
        <f t="shared" si="1"/>
        <v>1.2</v>
      </c>
      <c r="S37" s="133">
        <v>2.4</v>
      </c>
      <c r="T37" s="135" t="s">
        <v>399</v>
      </c>
      <c r="U37" s="134"/>
      <c r="V37" s="83"/>
      <c r="W37" s="83"/>
      <c r="X37" s="83"/>
      <c r="Y37" s="168"/>
      <c r="Z37" s="172" t="s">
        <v>344</v>
      </c>
      <c r="AA37" s="60"/>
    </row>
    <row r="38" spans="1:27" s="84" customFormat="1" ht="30" customHeight="1" x14ac:dyDescent="0.25">
      <c r="A38" s="87"/>
      <c r="B38" s="182" t="s">
        <v>379</v>
      </c>
      <c r="C38" s="115" t="s">
        <v>317</v>
      </c>
      <c r="D38" s="125" t="s">
        <v>318</v>
      </c>
      <c r="E38" s="125"/>
      <c r="F38" s="126" t="s">
        <v>330</v>
      </c>
      <c r="G38" s="184" t="s">
        <v>402</v>
      </c>
      <c r="H38" s="127"/>
      <c r="I38" s="128" t="s">
        <v>311</v>
      </c>
      <c r="J38" s="128"/>
      <c r="K38" s="124"/>
      <c r="L38" s="120"/>
      <c r="M38" s="133"/>
      <c r="N38" s="133"/>
      <c r="O38" s="79"/>
      <c r="P38" s="133">
        <v>1.2</v>
      </c>
      <c r="Q38" s="133"/>
      <c r="R38" s="133">
        <f t="shared" si="1"/>
        <v>1.2</v>
      </c>
      <c r="S38" s="133">
        <v>2.4</v>
      </c>
      <c r="T38" s="135" t="s">
        <v>399</v>
      </c>
      <c r="U38" s="134"/>
      <c r="V38" s="83"/>
      <c r="W38" s="83"/>
      <c r="X38" s="83"/>
      <c r="Y38" s="168"/>
      <c r="Z38" s="172" t="s">
        <v>345</v>
      </c>
      <c r="AA38" s="60"/>
    </row>
    <row r="39" spans="1:27" s="84" customFormat="1" ht="30" customHeight="1" x14ac:dyDescent="0.25">
      <c r="A39" s="87"/>
      <c r="B39" s="182" t="s">
        <v>380</v>
      </c>
      <c r="C39" s="115" t="s">
        <v>317</v>
      </c>
      <c r="D39" s="125" t="s">
        <v>318</v>
      </c>
      <c r="E39" s="125"/>
      <c r="F39" s="126" t="s">
        <v>330</v>
      </c>
      <c r="G39" s="184" t="s">
        <v>402</v>
      </c>
      <c r="H39" s="127"/>
      <c r="I39" s="128" t="s">
        <v>311</v>
      </c>
      <c r="J39" s="128"/>
      <c r="K39" s="124"/>
      <c r="L39" s="120"/>
      <c r="M39" s="133"/>
      <c r="N39" s="133"/>
      <c r="O39" s="79"/>
      <c r="P39" s="133">
        <v>1.2</v>
      </c>
      <c r="Q39" s="133"/>
      <c r="R39" s="133">
        <f t="shared" si="1"/>
        <v>1.2</v>
      </c>
      <c r="S39" s="133">
        <v>2.4</v>
      </c>
      <c r="T39" s="135" t="s">
        <v>399</v>
      </c>
      <c r="U39" s="134"/>
      <c r="V39" s="83"/>
      <c r="W39" s="83"/>
      <c r="X39" s="83"/>
      <c r="Y39" s="168"/>
      <c r="Z39" s="172" t="s">
        <v>346</v>
      </c>
      <c r="AA39" s="60"/>
    </row>
    <row r="40" spans="1:27" s="84" customFormat="1" ht="30" customHeight="1" x14ac:dyDescent="0.25">
      <c r="A40" s="87"/>
      <c r="B40" s="182" t="s">
        <v>381</v>
      </c>
      <c r="C40" s="115" t="s">
        <v>317</v>
      </c>
      <c r="D40" s="125" t="s">
        <v>318</v>
      </c>
      <c r="E40" s="125"/>
      <c r="F40" s="126" t="s">
        <v>330</v>
      </c>
      <c r="G40" s="184" t="s">
        <v>402</v>
      </c>
      <c r="H40" s="127"/>
      <c r="I40" s="128" t="s">
        <v>311</v>
      </c>
      <c r="J40" s="128"/>
      <c r="K40" s="124"/>
      <c r="L40" s="120"/>
      <c r="M40" s="133"/>
      <c r="N40" s="133"/>
      <c r="O40" s="79"/>
      <c r="P40" s="133">
        <v>1.2</v>
      </c>
      <c r="Q40" s="133"/>
      <c r="R40" s="133">
        <f t="shared" si="1"/>
        <v>1.2</v>
      </c>
      <c r="S40" s="133">
        <v>2.4</v>
      </c>
      <c r="T40" s="135" t="s">
        <v>399</v>
      </c>
      <c r="U40" s="134"/>
      <c r="V40" s="83"/>
      <c r="W40" s="83"/>
      <c r="X40" s="83"/>
      <c r="Y40" s="168"/>
      <c r="Z40" s="172" t="s">
        <v>347</v>
      </c>
      <c r="AA40" s="60"/>
    </row>
    <row r="41" spans="1:27" s="84" customFormat="1" ht="30" customHeight="1" x14ac:dyDescent="0.25">
      <c r="A41" s="87"/>
      <c r="B41" s="182" t="s">
        <v>382</v>
      </c>
      <c r="C41" s="115" t="s">
        <v>317</v>
      </c>
      <c r="D41" s="125" t="s">
        <v>318</v>
      </c>
      <c r="E41" s="125"/>
      <c r="F41" s="126" t="s">
        <v>330</v>
      </c>
      <c r="G41" s="184" t="s">
        <v>402</v>
      </c>
      <c r="H41" s="127"/>
      <c r="I41" s="128" t="s">
        <v>311</v>
      </c>
      <c r="J41" s="128"/>
      <c r="K41" s="124"/>
      <c r="L41" s="120"/>
      <c r="M41" s="133"/>
      <c r="N41" s="133"/>
      <c r="O41" s="79"/>
      <c r="P41" s="133">
        <v>1.2</v>
      </c>
      <c r="Q41" s="133"/>
      <c r="R41" s="133">
        <f t="shared" si="1"/>
        <v>1.2</v>
      </c>
      <c r="S41" s="133">
        <v>2.4</v>
      </c>
      <c r="T41" s="135" t="s">
        <v>399</v>
      </c>
      <c r="U41" s="134"/>
      <c r="V41" s="83"/>
      <c r="W41" s="83"/>
      <c r="X41" s="83"/>
      <c r="Y41" s="168"/>
      <c r="Z41" s="172" t="s">
        <v>348</v>
      </c>
      <c r="AA41" s="60"/>
    </row>
    <row r="42" spans="1:27" s="84" customFormat="1" ht="30" customHeight="1" x14ac:dyDescent="0.25">
      <c r="A42" s="87"/>
      <c r="B42" s="182" t="s">
        <v>383</v>
      </c>
      <c r="C42" s="115" t="s">
        <v>317</v>
      </c>
      <c r="D42" s="125" t="s">
        <v>318</v>
      </c>
      <c r="E42" s="125"/>
      <c r="F42" s="126" t="s">
        <v>330</v>
      </c>
      <c r="G42" s="184" t="s">
        <v>402</v>
      </c>
      <c r="H42" s="127"/>
      <c r="I42" s="128" t="s">
        <v>311</v>
      </c>
      <c r="J42" s="128"/>
      <c r="K42" s="124"/>
      <c r="L42" s="120"/>
      <c r="M42" s="133"/>
      <c r="N42" s="133"/>
      <c r="O42" s="79"/>
      <c r="P42" s="133">
        <v>1.2</v>
      </c>
      <c r="Q42" s="133"/>
      <c r="R42" s="133">
        <f t="shared" si="1"/>
        <v>1.2</v>
      </c>
      <c r="S42" s="133">
        <v>2.4</v>
      </c>
      <c r="T42" s="135" t="s">
        <v>399</v>
      </c>
      <c r="U42" s="134"/>
      <c r="V42" s="83"/>
      <c r="W42" s="83"/>
      <c r="X42" s="83"/>
      <c r="Y42" s="168"/>
      <c r="Z42" s="172" t="s">
        <v>349</v>
      </c>
      <c r="AA42" s="60"/>
    </row>
    <row r="43" spans="1:27" s="84" customFormat="1" ht="30" customHeight="1" x14ac:dyDescent="0.25">
      <c r="A43" s="87"/>
      <c r="B43" s="182" t="s">
        <v>384</v>
      </c>
      <c r="C43" s="115" t="s">
        <v>317</v>
      </c>
      <c r="D43" s="125" t="s">
        <v>318</v>
      </c>
      <c r="E43" s="125"/>
      <c r="F43" s="126" t="s">
        <v>330</v>
      </c>
      <c r="G43" s="184" t="s">
        <v>402</v>
      </c>
      <c r="H43" s="127"/>
      <c r="I43" s="128" t="s">
        <v>311</v>
      </c>
      <c r="J43" s="128"/>
      <c r="K43" s="124"/>
      <c r="L43" s="120"/>
      <c r="M43" s="133"/>
      <c r="N43" s="133"/>
      <c r="O43" s="79"/>
      <c r="P43" s="133">
        <v>1.2</v>
      </c>
      <c r="Q43" s="133"/>
      <c r="R43" s="133">
        <f t="shared" si="1"/>
        <v>1.2</v>
      </c>
      <c r="S43" s="133">
        <v>2.4</v>
      </c>
      <c r="T43" s="135" t="s">
        <v>399</v>
      </c>
      <c r="U43" s="134"/>
      <c r="V43" s="83"/>
      <c r="W43" s="83"/>
      <c r="X43" s="83"/>
      <c r="Y43" s="168"/>
      <c r="Z43" s="172" t="s">
        <v>350</v>
      </c>
      <c r="AA43" s="60"/>
    </row>
    <row r="44" spans="1:27" s="84" customFormat="1" ht="30" customHeight="1" x14ac:dyDescent="0.25">
      <c r="A44" s="87"/>
      <c r="B44" s="182" t="s">
        <v>385</v>
      </c>
      <c r="C44" s="115" t="s">
        <v>317</v>
      </c>
      <c r="D44" s="125" t="s">
        <v>318</v>
      </c>
      <c r="E44" s="125"/>
      <c r="F44" s="126" t="s">
        <v>330</v>
      </c>
      <c r="G44" s="184" t="s">
        <v>402</v>
      </c>
      <c r="H44" s="127"/>
      <c r="I44" s="128" t="s">
        <v>311</v>
      </c>
      <c r="J44" s="128"/>
      <c r="K44" s="124"/>
      <c r="L44" s="120"/>
      <c r="M44" s="133"/>
      <c r="N44" s="133"/>
      <c r="O44" s="79"/>
      <c r="P44" s="133">
        <v>1.2</v>
      </c>
      <c r="Q44" s="133"/>
      <c r="R44" s="133">
        <f t="shared" si="1"/>
        <v>1.2</v>
      </c>
      <c r="S44" s="133">
        <v>2.4</v>
      </c>
      <c r="T44" s="135" t="s">
        <v>399</v>
      </c>
      <c r="U44" s="134"/>
      <c r="V44" s="83"/>
      <c r="W44" s="83"/>
      <c r="X44" s="83"/>
      <c r="Y44" s="168"/>
      <c r="Z44" s="172" t="s">
        <v>351</v>
      </c>
      <c r="AA44" s="60"/>
    </row>
    <row r="45" spans="1:27" s="84" customFormat="1" ht="30" customHeight="1" x14ac:dyDescent="0.25">
      <c r="A45" s="87"/>
      <c r="B45" s="182" t="s">
        <v>386</v>
      </c>
      <c r="C45" s="115" t="s">
        <v>317</v>
      </c>
      <c r="D45" s="125" t="s">
        <v>318</v>
      </c>
      <c r="E45" s="125"/>
      <c r="F45" s="126" t="s">
        <v>330</v>
      </c>
      <c r="G45" s="184" t="s">
        <v>402</v>
      </c>
      <c r="H45" s="127"/>
      <c r="I45" s="128" t="s">
        <v>311</v>
      </c>
      <c r="J45" s="128"/>
      <c r="K45" s="124"/>
      <c r="L45" s="120"/>
      <c r="M45" s="133"/>
      <c r="N45" s="133"/>
      <c r="O45" s="79"/>
      <c r="P45" s="133">
        <v>1.2</v>
      </c>
      <c r="Q45" s="133"/>
      <c r="R45" s="133">
        <f t="shared" si="1"/>
        <v>1.2</v>
      </c>
      <c r="S45" s="133">
        <v>2.4</v>
      </c>
      <c r="T45" s="135" t="s">
        <v>399</v>
      </c>
      <c r="U45" s="134"/>
      <c r="V45" s="83"/>
      <c r="W45" s="83"/>
      <c r="X45" s="83"/>
      <c r="Y45" s="168"/>
      <c r="Z45" s="172" t="s">
        <v>352</v>
      </c>
      <c r="AA45" s="60"/>
    </row>
    <row r="46" spans="1:27" s="84" customFormat="1" ht="30" customHeight="1" x14ac:dyDescent="0.25">
      <c r="A46" s="87"/>
      <c r="B46" s="182" t="s">
        <v>387</v>
      </c>
      <c r="C46" s="115" t="s">
        <v>317</v>
      </c>
      <c r="D46" s="125" t="s">
        <v>318</v>
      </c>
      <c r="E46" s="125"/>
      <c r="F46" s="126" t="s">
        <v>330</v>
      </c>
      <c r="G46" s="184" t="s">
        <v>402</v>
      </c>
      <c r="H46" s="127"/>
      <c r="I46" s="128" t="s">
        <v>311</v>
      </c>
      <c r="J46" s="128"/>
      <c r="K46" s="124"/>
      <c r="L46" s="120"/>
      <c r="M46" s="133"/>
      <c r="N46" s="133"/>
      <c r="O46" s="79"/>
      <c r="P46" s="133">
        <v>1.2</v>
      </c>
      <c r="Q46" s="133"/>
      <c r="R46" s="133">
        <f t="shared" si="1"/>
        <v>1.2</v>
      </c>
      <c r="S46" s="133">
        <v>2.4</v>
      </c>
      <c r="T46" s="135" t="s">
        <v>399</v>
      </c>
      <c r="U46" s="134"/>
      <c r="V46" s="83"/>
      <c r="W46" s="83"/>
      <c r="X46" s="83"/>
      <c r="Y46" s="168"/>
      <c r="Z46" s="172" t="s">
        <v>353</v>
      </c>
      <c r="AA46" s="60"/>
    </row>
    <row r="47" spans="1:27" s="84" customFormat="1" ht="30" customHeight="1" x14ac:dyDescent="0.25">
      <c r="A47" s="87"/>
      <c r="B47" s="182" t="s">
        <v>388</v>
      </c>
      <c r="C47" s="115" t="s">
        <v>317</v>
      </c>
      <c r="D47" s="125" t="s">
        <v>318</v>
      </c>
      <c r="E47" s="125"/>
      <c r="F47" s="126" t="s">
        <v>330</v>
      </c>
      <c r="G47" s="184" t="s">
        <v>402</v>
      </c>
      <c r="H47" s="127"/>
      <c r="I47" s="128" t="s">
        <v>311</v>
      </c>
      <c r="J47" s="128"/>
      <c r="K47" s="124"/>
      <c r="L47" s="120"/>
      <c r="M47" s="133"/>
      <c r="N47" s="133"/>
      <c r="O47" s="79"/>
      <c r="P47" s="133">
        <v>1.2</v>
      </c>
      <c r="Q47" s="133"/>
      <c r="R47" s="133">
        <f t="shared" si="1"/>
        <v>1.2</v>
      </c>
      <c r="S47" s="133">
        <v>2.4</v>
      </c>
      <c r="T47" s="135" t="s">
        <v>399</v>
      </c>
      <c r="U47" s="134"/>
      <c r="V47" s="83"/>
      <c r="W47" s="83"/>
      <c r="X47" s="83"/>
      <c r="Y47" s="168"/>
      <c r="Z47" s="172" t="s">
        <v>354</v>
      </c>
      <c r="AA47" s="60"/>
    </row>
    <row r="48" spans="1:27" s="84" customFormat="1" ht="30" customHeight="1" x14ac:dyDescent="0.25">
      <c r="A48" s="87"/>
      <c r="B48" s="182" t="s">
        <v>389</v>
      </c>
      <c r="C48" s="115" t="s">
        <v>317</v>
      </c>
      <c r="D48" s="125" t="s">
        <v>318</v>
      </c>
      <c r="E48" s="125"/>
      <c r="F48" s="126" t="s">
        <v>330</v>
      </c>
      <c r="G48" s="184" t="s">
        <v>402</v>
      </c>
      <c r="H48" s="127"/>
      <c r="I48" s="128" t="s">
        <v>311</v>
      </c>
      <c r="J48" s="128"/>
      <c r="K48" s="124"/>
      <c r="L48" s="120"/>
      <c r="M48" s="133"/>
      <c r="N48" s="133"/>
      <c r="O48" s="79"/>
      <c r="P48" s="133">
        <v>1.2</v>
      </c>
      <c r="Q48" s="133"/>
      <c r="R48" s="133">
        <f t="shared" si="1"/>
        <v>1.2</v>
      </c>
      <c r="S48" s="133">
        <v>2.4</v>
      </c>
      <c r="T48" s="135" t="s">
        <v>399</v>
      </c>
      <c r="U48" s="134"/>
      <c r="V48" s="83"/>
      <c r="W48" s="83"/>
      <c r="X48" s="83"/>
      <c r="Y48" s="168"/>
      <c r="Z48" s="172" t="s">
        <v>355</v>
      </c>
      <c r="AA48" s="60"/>
    </row>
    <row r="49" spans="1:27" s="84" customFormat="1" ht="30" customHeight="1" x14ac:dyDescent="0.25">
      <c r="A49" s="87"/>
      <c r="B49" s="182" t="s">
        <v>390</v>
      </c>
      <c r="C49" s="115" t="s">
        <v>317</v>
      </c>
      <c r="D49" s="125" t="s">
        <v>318</v>
      </c>
      <c r="E49" s="125"/>
      <c r="F49" s="126" t="s">
        <v>330</v>
      </c>
      <c r="G49" s="184" t="s">
        <v>402</v>
      </c>
      <c r="H49" s="127"/>
      <c r="I49" s="128" t="s">
        <v>311</v>
      </c>
      <c r="J49" s="128"/>
      <c r="K49" s="124"/>
      <c r="L49" s="120"/>
      <c r="M49" s="133"/>
      <c r="N49" s="133"/>
      <c r="O49" s="79"/>
      <c r="P49" s="133">
        <v>1.2</v>
      </c>
      <c r="Q49" s="133"/>
      <c r="R49" s="133">
        <f t="shared" si="1"/>
        <v>1.2</v>
      </c>
      <c r="S49" s="133">
        <v>2.4</v>
      </c>
      <c r="T49" s="135" t="s">
        <v>399</v>
      </c>
      <c r="U49" s="134"/>
      <c r="V49" s="83"/>
      <c r="W49" s="83"/>
      <c r="X49" s="83"/>
      <c r="Y49" s="168"/>
      <c r="Z49" s="172" t="s">
        <v>356</v>
      </c>
      <c r="AA49" s="60"/>
    </row>
    <row r="50" spans="1:27" s="84" customFormat="1" ht="30" customHeight="1" x14ac:dyDescent="0.25">
      <c r="A50" s="87"/>
      <c r="B50" s="182" t="s">
        <v>391</v>
      </c>
      <c r="C50" s="115" t="s">
        <v>317</v>
      </c>
      <c r="D50" s="125" t="s">
        <v>318</v>
      </c>
      <c r="E50" s="125"/>
      <c r="F50" s="126" t="s">
        <v>330</v>
      </c>
      <c r="G50" s="184" t="s">
        <v>402</v>
      </c>
      <c r="H50" s="127"/>
      <c r="I50" s="128" t="s">
        <v>311</v>
      </c>
      <c r="J50" s="128"/>
      <c r="K50" s="124"/>
      <c r="L50" s="120"/>
      <c r="M50" s="133"/>
      <c r="N50" s="133"/>
      <c r="O50" s="79"/>
      <c r="P50" s="133">
        <v>1.2</v>
      </c>
      <c r="Q50" s="133"/>
      <c r="R50" s="133">
        <f t="shared" si="1"/>
        <v>1.2</v>
      </c>
      <c r="S50" s="133">
        <v>2.4</v>
      </c>
      <c r="T50" s="135" t="s">
        <v>399</v>
      </c>
      <c r="U50" s="134"/>
      <c r="V50" s="83"/>
      <c r="W50" s="83"/>
      <c r="X50" s="83"/>
      <c r="Y50" s="168"/>
      <c r="Z50" s="172" t="s">
        <v>357</v>
      </c>
      <c r="AA50" s="60"/>
    </row>
    <row r="51" spans="1:27" s="84" customFormat="1" ht="30" customHeight="1" x14ac:dyDescent="0.25">
      <c r="A51" s="87"/>
      <c r="B51" s="182" t="s">
        <v>392</v>
      </c>
      <c r="C51" s="115" t="s">
        <v>317</v>
      </c>
      <c r="D51" s="125" t="s">
        <v>318</v>
      </c>
      <c r="E51" s="125"/>
      <c r="F51" s="126" t="s">
        <v>330</v>
      </c>
      <c r="G51" s="184" t="s">
        <v>402</v>
      </c>
      <c r="H51" s="127"/>
      <c r="I51" s="128" t="s">
        <v>311</v>
      </c>
      <c r="J51" s="128"/>
      <c r="K51" s="124"/>
      <c r="L51" s="120"/>
      <c r="M51" s="133"/>
      <c r="N51" s="133"/>
      <c r="O51" s="79"/>
      <c r="P51" s="133">
        <v>1.2</v>
      </c>
      <c r="Q51" s="133"/>
      <c r="R51" s="133">
        <f t="shared" si="1"/>
        <v>1.2</v>
      </c>
      <c r="S51" s="133">
        <v>2.4</v>
      </c>
      <c r="T51" s="135" t="s">
        <v>399</v>
      </c>
      <c r="U51" s="134"/>
      <c r="V51" s="83"/>
      <c r="W51" s="83"/>
      <c r="X51" s="83"/>
      <c r="Y51" s="168"/>
      <c r="Z51" s="172" t="s">
        <v>358</v>
      </c>
      <c r="AA51" s="60"/>
    </row>
    <row r="52" spans="1:27" s="84" customFormat="1" ht="30" customHeight="1" x14ac:dyDescent="0.25">
      <c r="A52" s="87"/>
      <c r="B52" s="182" t="s">
        <v>393</v>
      </c>
      <c r="C52" s="115" t="s">
        <v>317</v>
      </c>
      <c r="D52" s="125" t="s">
        <v>318</v>
      </c>
      <c r="E52" s="125"/>
      <c r="F52" s="126" t="s">
        <v>330</v>
      </c>
      <c r="G52" s="184" t="s">
        <v>402</v>
      </c>
      <c r="H52" s="127"/>
      <c r="I52" s="128" t="s">
        <v>311</v>
      </c>
      <c r="J52" s="128"/>
      <c r="K52" s="124"/>
      <c r="L52" s="120"/>
      <c r="M52" s="133"/>
      <c r="N52" s="133"/>
      <c r="O52" s="79"/>
      <c r="P52" s="133">
        <v>1.2</v>
      </c>
      <c r="Q52" s="133"/>
      <c r="R52" s="133">
        <f t="shared" si="1"/>
        <v>1.2</v>
      </c>
      <c r="S52" s="133">
        <v>2.4</v>
      </c>
      <c r="T52" s="135" t="s">
        <v>399</v>
      </c>
      <c r="U52" s="134"/>
      <c r="V52" s="83"/>
      <c r="W52" s="83"/>
      <c r="X52" s="83"/>
      <c r="Y52" s="168"/>
      <c r="Z52" s="172" t="s">
        <v>359</v>
      </c>
      <c r="AA52" s="60"/>
    </row>
    <row r="53" spans="1:27" s="84" customFormat="1" ht="30" customHeight="1" x14ac:dyDescent="0.25">
      <c r="A53" s="87"/>
      <c r="B53" s="182" t="s">
        <v>394</v>
      </c>
      <c r="C53" s="115" t="s">
        <v>317</v>
      </c>
      <c r="D53" s="125" t="s">
        <v>318</v>
      </c>
      <c r="E53" s="125"/>
      <c r="F53" s="126" t="s">
        <v>330</v>
      </c>
      <c r="G53" s="184" t="s">
        <v>402</v>
      </c>
      <c r="H53" s="127"/>
      <c r="I53" s="128" t="s">
        <v>311</v>
      </c>
      <c r="J53" s="128"/>
      <c r="K53" s="124"/>
      <c r="L53" s="120"/>
      <c r="M53" s="133"/>
      <c r="N53" s="133"/>
      <c r="O53" s="79"/>
      <c r="P53" s="133">
        <v>2</v>
      </c>
      <c r="Q53" s="133"/>
      <c r="R53" s="133">
        <f t="shared" si="1"/>
        <v>2</v>
      </c>
      <c r="S53" s="133">
        <v>4</v>
      </c>
      <c r="T53" s="135" t="s">
        <v>399</v>
      </c>
      <c r="U53" s="134"/>
      <c r="V53" s="83"/>
      <c r="W53" s="83"/>
      <c r="X53" s="83"/>
      <c r="Y53" s="168"/>
      <c r="Z53" s="172" t="s">
        <v>360</v>
      </c>
      <c r="AA53" s="60"/>
    </row>
    <row r="54" spans="1:27" s="84" customFormat="1" ht="30" customHeight="1" x14ac:dyDescent="0.25">
      <c r="A54" s="87"/>
      <c r="B54" s="182" t="s">
        <v>395</v>
      </c>
      <c r="C54" s="115" t="s">
        <v>317</v>
      </c>
      <c r="D54" s="125" t="s">
        <v>318</v>
      </c>
      <c r="E54" s="125"/>
      <c r="F54" s="126" t="s">
        <v>330</v>
      </c>
      <c r="G54" s="184" t="s">
        <v>402</v>
      </c>
      <c r="H54" s="127"/>
      <c r="I54" s="128" t="s">
        <v>311</v>
      </c>
      <c r="J54" s="128"/>
      <c r="K54" s="124"/>
      <c r="L54" s="120"/>
      <c r="M54" s="133"/>
      <c r="N54" s="133"/>
      <c r="O54" s="79"/>
      <c r="P54" s="133">
        <v>2</v>
      </c>
      <c r="Q54" s="133"/>
      <c r="R54" s="133">
        <f t="shared" si="1"/>
        <v>2</v>
      </c>
      <c r="S54" s="133">
        <v>4</v>
      </c>
      <c r="T54" s="135" t="s">
        <v>399</v>
      </c>
      <c r="U54" s="134"/>
      <c r="V54" s="83"/>
      <c r="W54" s="83"/>
      <c r="X54" s="83"/>
      <c r="Y54" s="168"/>
      <c r="Z54" s="172" t="s">
        <v>361</v>
      </c>
      <c r="AA54" s="60"/>
    </row>
    <row r="55" spans="1:27" s="84" customFormat="1" ht="30" customHeight="1" x14ac:dyDescent="0.25">
      <c r="A55" s="87"/>
      <c r="B55" s="182" t="s">
        <v>396</v>
      </c>
      <c r="C55" s="115" t="s">
        <v>317</v>
      </c>
      <c r="D55" s="125" t="s">
        <v>318</v>
      </c>
      <c r="E55" s="125"/>
      <c r="F55" s="126" t="s">
        <v>330</v>
      </c>
      <c r="G55" s="184" t="s">
        <v>402</v>
      </c>
      <c r="H55" s="127"/>
      <c r="I55" s="128" t="s">
        <v>311</v>
      </c>
      <c r="J55" s="128"/>
      <c r="K55" s="124"/>
      <c r="L55" s="120"/>
      <c r="M55" s="133"/>
      <c r="N55" s="133"/>
      <c r="O55" s="79"/>
      <c r="P55" s="133">
        <v>2</v>
      </c>
      <c r="Q55" s="133"/>
      <c r="R55" s="133">
        <f t="shared" si="1"/>
        <v>2</v>
      </c>
      <c r="S55" s="133">
        <v>4</v>
      </c>
      <c r="T55" s="135" t="s">
        <v>399</v>
      </c>
      <c r="U55" s="134"/>
      <c r="V55" s="83"/>
      <c r="W55" s="83"/>
      <c r="X55" s="83"/>
      <c r="Y55" s="168"/>
      <c r="Z55" s="172" t="s">
        <v>362</v>
      </c>
      <c r="AA55" s="60"/>
    </row>
    <row r="56" spans="1:27" s="84" customFormat="1" ht="30" customHeight="1" x14ac:dyDescent="0.25">
      <c r="A56" s="87"/>
      <c r="B56" s="182" t="s">
        <v>397</v>
      </c>
      <c r="C56" s="115" t="s">
        <v>317</v>
      </c>
      <c r="D56" s="125" t="s">
        <v>318</v>
      </c>
      <c r="E56" s="125"/>
      <c r="F56" s="126" t="s">
        <v>330</v>
      </c>
      <c r="G56" s="184" t="s">
        <v>402</v>
      </c>
      <c r="H56" s="127"/>
      <c r="I56" s="128" t="s">
        <v>311</v>
      </c>
      <c r="J56" s="128"/>
      <c r="K56" s="124"/>
      <c r="L56" s="120"/>
      <c r="M56" s="133"/>
      <c r="N56" s="133"/>
      <c r="O56" s="79"/>
      <c r="P56" s="133">
        <v>2</v>
      </c>
      <c r="Q56" s="133"/>
      <c r="R56" s="133">
        <f t="shared" si="1"/>
        <v>2</v>
      </c>
      <c r="S56" s="133">
        <v>4</v>
      </c>
      <c r="T56" s="135" t="s">
        <v>399</v>
      </c>
      <c r="U56" s="134"/>
      <c r="V56" s="83"/>
      <c r="W56" s="83"/>
      <c r="X56" s="83"/>
      <c r="Y56" s="168"/>
      <c r="Z56" s="172" t="s">
        <v>363</v>
      </c>
      <c r="AA56" s="60"/>
    </row>
    <row r="57" spans="1:27" s="84" customFormat="1" ht="30" customHeight="1" x14ac:dyDescent="0.25">
      <c r="A57" s="87"/>
      <c r="B57" s="182" t="s">
        <v>398</v>
      </c>
      <c r="C57" s="115" t="s">
        <v>317</v>
      </c>
      <c r="D57" s="125" t="s">
        <v>318</v>
      </c>
      <c r="E57" s="125"/>
      <c r="F57" s="126" t="s">
        <v>330</v>
      </c>
      <c r="G57" s="184" t="s">
        <v>402</v>
      </c>
      <c r="H57" s="127"/>
      <c r="I57" s="128" t="s">
        <v>311</v>
      </c>
      <c r="J57" s="128"/>
      <c r="K57" s="124"/>
      <c r="L57" s="120"/>
      <c r="M57" s="133"/>
      <c r="N57" s="133"/>
      <c r="O57" s="79"/>
      <c r="P57" s="133">
        <v>2</v>
      </c>
      <c r="Q57" s="133"/>
      <c r="R57" s="133">
        <f t="shared" si="1"/>
        <v>2</v>
      </c>
      <c r="S57" s="133">
        <v>4</v>
      </c>
      <c r="T57" s="135" t="s">
        <v>399</v>
      </c>
      <c r="U57" s="134"/>
      <c r="V57" s="83"/>
      <c r="W57" s="83"/>
      <c r="X57" s="83"/>
      <c r="Y57" s="168"/>
      <c r="Z57" s="172" t="s">
        <v>364</v>
      </c>
      <c r="AA57" s="60"/>
    </row>
    <row r="58" spans="1:27" s="84" customFormat="1" ht="30" customHeight="1" x14ac:dyDescent="0.25">
      <c r="A58" s="87"/>
      <c r="B58" s="139">
        <v>10</v>
      </c>
      <c r="C58" s="115" t="s">
        <v>400</v>
      </c>
      <c r="D58" s="125" t="s">
        <v>264</v>
      </c>
      <c r="E58" s="125"/>
      <c r="F58" s="126" t="s">
        <v>401</v>
      </c>
      <c r="G58" s="137" t="s">
        <v>270</v>
      </c>
      <c r="H58" s="127" t="s">
        <v>259</v>
      </c>
      <c r="I58" s="128" t="s">
        <v>403</v>
      </c>
      <c r="J58" s="128"/>
      <c r="K58" s="124"/>
      <c r="L58" s="120" t="s">
        <v>404</v>
      </c>
      <c r="M58" s="133"/>
      <c r="N58" s="133"/>
      <c r="O58" s="79"/>
      <c r="P58" s="133">
        <v>4</v>
      </c>
      <c r="Q58" s="133"/>
      <c r="R58" s="133">
        <f t="shared" si="1"/>
        <v>4</v>
      </c>
      <c r="S58" s="133">
        <v>4</v>
      </c>
      <c r="T58" s="135" t="s">
        <v>405</v>
      </c>
      <c r="U58" s="134"/>
      <c r="V58" s="83"/>
      <c r="W58" s="83"/>
      <c r="X58" s="83"/>
      <c r="Y58" s="168"/>
      <c r="Z58" s="172"/>
      <c r="AA58" s="60"/>
    </row>
    <row r="59" spans="1:27" s="84" customFormat="1" ht="30" customHeight="1" x14ac:dyDescent="0.25">
      <c r="A59" s="87"/>
      <c r="B59" s="139">
        <v>11</v>
      </c>
      <c r="C59" s="115" t="s">
        <v>254</v>
      </c>
      <c r="D59" s="125" t="s">
        <v>262</v>
      </c>
      <c r="E59" s="125"/>
      <c r="F59" s="126" t="s">
        <v>406</v>
      </c>
      <c r="G59" s="137" t="s">
        <v>270</v>
      </c>
      <c r="H59" s="127" t="s">
        <v>257</v>
      </c>
      <c r="I59" s="128" t="s">
        <v>407</v>
      </c>
      <c r="J59" s="128"/>
      <c r="K59" s="124"/>
      <c r="L59" s="120" t="s">
        <v>252</v>
      </c>
      <c r="M59" s="133"/>
      <c r="N59" s="133"/>
      <c r="O59" s="79"/>
      <c r="P59" s="133">
        <v>5</v>
      </c>
      <c r="Q59" s="133"/>
      <c r="R59" s="133">
        <f t="shared" si="1"/>
        <v>5</v>
      </c>
      <c r="S59" s="133">
        <v>6</v>
      </c>
      <c r="T59" s="135" t="s">
        <v>249</v>
      </c>
      <c r="U59" s="134"/>
      <c r="V59" s="83"/>
      <c r="W59" s="83"/>
      <c r="X59" s="83"/>
      <c r="Y59" s="168"/>
      <c r="Z59" s="172"/>
      <c r="AA59" s="60"/>
    </row>
    <row r="60" spans="1:27" s="84" customFormat="1" ht="30" customHeight="1" x14ac:dyDescent="0.25">
      <c r="A60" s="87"/>
      <c r="B60" s="139">
        <v>12</v>
      </c>
      <c r="C60" s="115" t="s">
        <v>265</v>
      </c>
      <c r="D60" s="125" t="s">
        <v>408</v>
      </c>
      <c r="E60" s="125"/>
      <c r="F60" s="126" t="s">
        <v>409</v>
      </c>
      <c r="G60" s="137" t="s">
        <v>271</v>
      </c>
      <c r="H60" s="127" t="s">
        <v>257</v>
      </c>
      <c r="I60" s="128"/>
      <c r="J60" s="128"/>
      <c r="K60" s="124"/>
      <c r="L60" s="120" t="s">
        <v>250</v>
      </c>
      <c r="M60" s="133"/>
      <c r="N60" s="133"/>
      <c r="O60" s="79"/>
      <c r="P60" s="133"/>
      <c r="Q60" s="133"/>
      <c r="R60" s="133">
        <v>10</v>
      </c>
      <c r="S60" s="133">
        <v>18</v>
      </c>
      <c r="T60" s="135" t="s">
        <v>410</v>
      </c>
      <c r="U60" s="134"/>
      <c r="V60" s="83"/>
      <c r="W60" s="83"/>
      <c r="X60" s="83"/>
      <c r="Y60" s="168"/>
      <c r="Z60" s="172"/>
      <c r="AA60" s="60"/>
    </row>
    <row r="61" spans="1:27" s="84" customFormat="1" ht="30" customHeight="1" x14ac:dyDescent="0.25">
      <c r="A61" s="87"/>
      <c r="B61" s="139">
        <v>13</v>
      </c>
      <c r="C61" s="115" t="s">
        <v>411</v>
      </c>
      <c r="D61" s="125" t="s">
        <v>266</v>
      </c>
      <c r="E61" s="125"/>
      <c r="F61" s="126" t="s">
        <v>412</v>
      </c>
      <c r="G61" s="137" t="s">
        <v>270</v>
      </c>
      <c r="H61" s="127" t="s">
        <v>259</v>
      </c>
      <c r="I61" s="128"/>
      <c r="J61" s="128"/>
      <c r="K61" s="124"/>
      <c r="L61" s="120" t="s">
        <v>246</v>
      </c>
      <c r="M61" s="133"/>
      <c r="N61" s="133"/>
      <c r="O61" s="79"/>
      <c r="P61" s="133">
        <v>3</v>
      </c>
      <c r="Q61" s="133"/>
      <c r="R61" s="133">
        <v>3</v>
      </c>
      <c r="S61" s="133">
        <v>4.2</v>
      </c>
      <c r="T61" s="135" t="s">
        <v>413</v>
      </c>
      <c r="U61" s="134"/>
      <c r="V61" s="83"/>
      <c r="W61" s="83"/>
      <c r="X61" s="83"/>
      <c r="Y61" s="168"/>
      <c r="Z61" s="172"/>
      <c r="AA61" s="60"/>
    </row>
    <row r="62" spans="1:27" s="84" customFormat="1" ht="30" customHeight="1" x14ac:dyDescent="0.25">
      <c r="A62" s="87"/>
      <c r="B62" s="139">
        <v>14</v>
      </c>
      <c r="C62" s="115" t="s">
        <v>267</v>
      </c>
      <c r="D62" s="125" t="s">
        <v>414</v>
      </c>
      <c r="E62" s="125"/>
      <c r="F62" s="126" t="s">
        <v>415</v>
      </c>
      <c r="G62" s="137" t="s">
        <v>271</v>
      </c>
      <c r="H62" s="127" t="s">
        <v>248</v>
      </c>
      <c r="I62" s="128"/>
      <c r="J62" s="128"/>
      <c r="K62" s="124"/>
      <c r="L62" s="120" t="s">
        <v>247</v>
      </c>
      <c r="M62" s="133"/>
      <c r="N62" s="133"/>
      <c r="O62" s="79"/>
      <c r="P62" s="133">
        <v>26</v>
      </c>
      <c r="Q62" s="133"/>
      <c r="R62" s="133">
        <v>26</v>
      </c>
      <c r="S62" s="133">
        <v>46.8</v>
      </c>
      <c r="T62" s="135" t="s">
        <v>416</v>
      </c>
      <c r="U62" s="134"/>
      <c r="V62" s="83"/>
      <c r="W62" s="83"/>
      <c r="X62" s="83"/>
      <c r="Y62" s="168"/>
      <c r="Z62" s="172"/>
      <c r="AA62" s="60"/>
    </row>
    <row r="63" spans="1:27" s="84" customFormat="1" ht="30" customHeight="1" x14ac:dyDescent="0.25">
      <c r="A63" s="87"/>
      <c r="B63" s="139">
        <v>15</v>
      </c>
      <c r="C63" s="115" t="s">
        <v>244</v>
      </c>
      <c r="D63" s="125" t="s">
        <v>414</v>
      </c>
      <c r="E63" s="125"/>
      <c r="F63" s="126" t="s">
        <v>417</v>
      </c>
      <c r="G63" s="137" t="s">
        <v>270</v>
      </c>
      <c r="H63" s="127" t="s">
        <v>259</v>
      </c>
      <c r="I63" s="128" t="s">
        <v>418</v>
      </c>
      <c r="J63" s="128" t="s">
        <v>418</v>
      </c>
      <c r="K63" s="124"/>
      <c r="L63" s="120" t="s">
        <v>246</v>
      </c>
      <c r="M63" s="133"/>
      <c r="N63" s="133"/>
      <c r="O63" s="79"/>
      <c r="P63" s="133">
        <v>2</v>
      </c>
      <c r="Q63" s="133"/>
      <c r="R63" s="133">
        <v>2</v>
      </c>
      <c r="S63" s="133">
        <v>4.2</v>
      </c>
      <c r="T63" s="135" t="s">
        <v>278</v>
      </c>
      <c r="U63" s="134"/>
      <c r="V63" s="83"/>
      <c r="W63" s="83"/>
      <c r="X63" s="83"/>
      <c r="Y63" s="168"/>
      <c r="Z63" s="172"/>
      <c r="AA63" s="60"/>
    </row>
    <row r="64" spans="1:27" s="84" customFormat="1" ht="30" customHeight="1" x14ac:dyDescent="0.25">
      <c r="A64" s="87"/>
      <c r="B64" s="139"/>
      <c r="C64" s="115"/>
      <c r="D64" s="125"/>
      <c r="E64" s="125"/>
      <c r="F64" s="126"/>
      <c r="G64" s="137"/>
      <c r="H64" s="127"/>
      <c r="I64" s="128"/>
      <c r="J64" s="128"/>
      <c r="K64" s="124"/>
      <c r="L64" s="120"/>
      <c r="M64" s="133"/>
      <c r="N64" s="133"/>
      <c r="O64" s="79"/>
      <c r="P64" s="133"/>
      <c r="Q64" s="133"/>
      <c r="R64" s="133"/>
      <c r="S64" s="133"/>
      <c r="T64" s="135"/>
      <c r="U64" s="134"/>
      <c r="V64" s="83"/>
      <c r="W64" s="83"/>
      <c r="X64" s="83"/>
      <c r="Y64" s="168"/>
      <c r="Z64" s="172"/>
      <c r="AA64" s="60"/>
    </row>
    <row r="65" spans="1:27" s="84" customFormat="1" ht="30" customHeight="1" x14ac:dyDescent="0.25">
      <c r="A65" s="87"/>
      <c r="B65" s="139"/>
      <c r="C65" s="115"/>
      <c r="D65" s="125"/>
      <c r="E65" s="125"/>
      <c r="F65" s="126"/>
      <c r="G65" s="137"/>
      <c r="H65" s="127"/>
      <c r="I65" s="128"/>
      <c r="J65" s="128"/>
      <c r="K65" s="124"/>
      <c r="L65" s="120"/>
      <c r="M65" s="133"/>
      <c r="N65" s="133"/>
      <c r="O65" s="79"/>
      <c r="P65" s="133"/>
      <c r="Q65" s="133"/>
      <c r="R65" s="133"/>
      <c r="S65" s="133"/>
      <c r="T65" s="135"/>
      <c r="U65" s="134"/>
      <c r="V65" s="83"/>
      <c r="W65" s="83"/>
      <c r="X65" s="83"/>
      <c r="Y65" s="168"/>
      <c r="Z65" s="172"/>
      <c r="AA65" s="60"/>
    </row>
    <row r="66" spans="1:27" s="84" customFormat="1" ht="30" customHeight="1" x14ac:dyDescent="0.25">
      <c r="A66" s="87"/>
      <c r="B66" s="139"/>
      <c r="C66" s="115"/>
      <c r="D66" s="125"/>
      <c r="E66" s="125"/>
      <c r="F66" s="126"/>
      <c r="G66" s="137"/>
      <c r="H66" s="127"/>
      <c r="I66" s="128"/>
      <c r="J66" s="128"/>
      <c r="K66" s="124"/>
      <c r="L66" s="120"/>
      <c r="M66" s="133"/>
      <c r="N66" s="133"/>
      <c r="O66" s="79"/>
      <c r="P66" s="133"/>
      <c r="Q66" s="133"/>
      <c r="R66" s="133"/>
      <c r="S66" s="133"/>
      <c r="T66" s="135"/>
      <c r="U66" s="134"/>
      <c r="V66" s="83"/>
      <c r="W66" s="83"/>
      <c r="X66" s="83"/>
      <c r="Y66" s="168"/>
      <c r="Z66" s="172"/>
      <c r="AA66" s="60"/>
    </row>
    <row r="67" spans="1:27" s="84" customFormat="1" ht="30" customHeight="1" x14ac:dyDescent="0.25">
      <c r="A67" s="87"/>
      <c r="B67" s="139"/>
      <c r="C67" s="115"/>
      <c r="D67" s="125"/>
      <c r="E67" s="125"/>
      <c r="F67" s="126"/>
      <c r="G67" s="137"/>
      <c r="H67" s="127"/>
      <c r="I67" s="128"/>
      <c r="J67" s="128"/>
      <c r="K67" s="124"/>
      <c r="L67" s="120"/>
      <c r="M67" s="133"/>
      <c r="N67" s="133"/>
      <c r="O67" s="79"/>
      <c r="P67" s="133"/>
      <c r="Q67" s="133"/>
      <c r="R67" s="133"/>
      <c r="S67" s="133"/>
      <c r="T67" s="135"/>
      <c r="U67" s="134"/>
      <c r="V67" s="83"/>
      <c r="W67" s="83"/>
      <c r="X67" s="83"/>
      <c r="Y67" s="168"/>
      <c r="Z67" s="172"/>
      <c r="AA67" s="60"/>
    </row>
    <row r="68" spans="1:27" s="84" customFormat="1" ht="30" customHeight="1" x14ac:dyDescent="0.25">
      <c r="A68" s="87"/>
      <c r="B68" s="139"/>
      <c r="C68" s="115"/>
      <c r="D68" s="125"/>
      <c r="E68" s="125"/>
      <c r="F68" s="126"/>
      <c r="G68" s="137"/>
      <c r="H68" s="127"/>
      <c r="I68" s="128"/>
      <c r="J68" s="128"/>
      <c r="K68" s="124"/>
      <c r="L68" s="120"/>
      <c r="M68" s="133"/>
      <c r="N68" s="133"/>
      <c r="O68" s="79"/>
      <c r="P68" s="133"/>
      <c r="Q68" s="133"/>
      <c r="R68" s="133"/>
      <c r="S68" s="133"/>
      <c r="T68" s="135"/>
      <c r="U68" s="134"/>
      <c r="V68" s="83"/>
      <c r="W68" s="83"/>
      <c r="X68" s="83"/>
      <c r="Y68" s="168"/>
      <c r="Z68" s="172"/>
      <c r="AA68" s="60"/>
    </row>
    <row r="69" spans="1:27" s="84" customFormat="1" ht="30" customHeight="1" x14ac:dyDescent="0.25">
      <c r="A69" s="87"/>
      <c r="B69" s="139"/>
      <c r="C69" s="115"/>
      <c r="D69" s="125"/>
      <c r="E69" s="125"/>
      <c r="F69" s="126"/>
      <c r="G69" s="137"/>
      <c r="H69" s="127"/>
      <c r="I69" s="128"/>
      <c r="J69" s="128"/>
      <c r="K69" s="124"/>
      <c r="L69" s="120"/>
      <c r="M69" s="133"/>
      <c r="N69" s="133"/>
      <c r="O69" s="79"/>
      <c r="P69" s="133"/>
      <c r="Q69" s="133"/>
      <c r="R69" s="133"/>
      <c r="S69" s="133"/>
      <c r="T69" s="135"/>
      <c r="U69" s="134"/>
      <c r="V69" s="83"/>
      <c r="W69" s="83"/>
      <c r="X69" s="83"/>
      <c r="Y69" s="168"/>
      <c r="Z69" s="172"/>
      <c r="AA69" s="60"/>
    </row>
    <row r="70" spans="1:27" s="84" customFormat="1" ht="30" customHeight="1" x14ac:dyDescent="0.25">
      <c r="A70" s="87"/>
      <c r="B70" s="139"/>
      <c r="C70" s="115"/>
      <c r="D70" s="125"/>
      <c r="E70" s="125"/>
      <c r="F70" s="126"/>
      <c r="G70" s="137"/>
      <c r="H70" s="127"/>
      <c r="I70" s="128"/>
      <c r="J70" s="128"/>
      <c r="K70" s="124"/>
      <c r="L70" s="120"/>
      <c r="M70" s="133"/>
      <c r="N70" s="133"/>
      <c r="O70" s="79"/>
      <c r="P70" s="133"/>
      <c r="Q70" s="133"/>
      <c r="R70" s="133"/>
      <c r="S70" s="133"/>
      <c r="T70" s="135"/>
      <c r="U70" s="134"/>
      <c r="V70" s="83"/>
      <c r="W70" s="83"/>
      <c r="X70" s="83"/>
      <c r="Y70" s="168"/>
      <c r="Z70" s="172"/>
      <c r="AA70" s="60"/>
    </row>
    <row r="71" spans="1:27" s="84" customFormat="1" ht="30" customHeight="1" x14ac:dyDescent="0.25">
      <c r="A71" s="87"/>
      <c r="B71" s="139"/>
      <c r="C71" s="115"/>
      <c r="D71" s="125"/>
      <c r="E71" s="125"/>
      <c r="F71" s="126"/>
      <c r="G71" s="137"/>
      <c r="H71" s="127"/>
      <c r="I71" s="128"/>
      <c r="J71" s="128"/>
      <c r="K71" s="124"/>
      <c r="L71" s="120"/>
      <c r="M71" s="133"/>
      <c r="N71" s="133"/>
      <c r="O71" s="79"/>
      <c r="P71" s="133"/>
      <c r="Q71" s="133"/>
      <c r="R71" s="133"/>
      <c r="S71" s="133"/>
      <c r="T71" s="135"/>
      <c r="U71" s="134"/>
      <c r="V71" s="83"/>
      <c r="W71" s="83"/>
      <c r="X71" s="83"/>
      <c r="Y71" s="168"/>
      <c r="Z71" s="172"/>
      <c r="AA71" s="60"/>
    </row>
    <row r="72" spans="1:27" s="84" customFormat="1" ht="30" customHeight="1" x14ac:dyDescent="0.25">
      <c r="A72" s="87"/>
      <c r="B72" s="139"/>
      <c r="C72" s="115"/>
      <c r="D72" s="125"/>
      <c r="E72" s="125"/>
      <c r="F72" s="126"/>
      <c r="G72" s="137"/>
      <c r="H72" s="127"/>
      <c r="I72" s="128"/>
      <c r="J72" s="128"/>
      <c r="K72" s="124"/>
      <c r="L72" s="120"/>
      <c r="M72" s="133"/>
      <c r="N72" s="133"/>
      <c r="O72" s="79"/>
      <c r="P72" s="133"/>
      <c r="Q72" s="133"/>
      <c r="R72" s="133"/>
      <c r="S72" s="133"/>
      <c r="T72" s="135"/>
      <c r="U72" s="134"/>
      <c r="V72" s="83"/>
      <c r="W72" s="83"/>
      <c r="X72" s="83"/>
      <c r="Y72" s="168"/>
      <c r="Z72" s="172"/>
      <c r="AA72" s="60"/>
    </row>
    <row r="73" spans="1:27" s="84" customFormat="1" ht="30" customHeight="1" x14ac:dyDescent="0.25">
      <c r="A73" s="87"/>
      <c r="B73" s="139"/>
      <c r="C73" s="115"/>
      <c r="D73" s="125"/>
      <c r="E73" s="125"/>
      <c r="F73" s="126"/>
      <c r="G73" s="137"/>
      <c r="H73" s="127"/>
      <c r="I73" s="128"/>
      <c r="J73" s="128"/>
      <c r="K73" s="124"/>
      <c r="L73" s="120"/>
      <c r="M73" s="133"/>
      <c r="N73" s="133"/>
      <c r="O73" s="79"/>
      <c r="P73" s="133"/>
      <c r="Q73" s="133"/>
      <c r="R73" s="133"/>
      <c r="S73" s="133"/>
      <c r="T73" s="135"/>
      <c r="U73" s="134"/>
      <c r="V73" s="83"/>
      <c r="W73" s="83"/>
      <c r="X73" s="83"/>
      <c r="Y73" s="168"/>
      <c r="Z73" s="172"/>
      <c r="AA73" s="60"/>
    </row>
    <row r="74" spans="1:27" s="84" customFormat="1" ht="30" customHeight="1" x14ac:dyDescent="0.25">
      <c r="A74" s="87"/>
      <c r="B74" s="139"/>
      <c r="C74" s="115"/>
      <c r="D74" s="125"/>
      <c r="E74" s="125"/>
      <c r="F74" s="126"/>
      <c r="G74" s="137"/>
      <c r="H74" s="127"/>
      <c r="I74" s="128"/>
      <c r="J74" s="128"/>
      <c r="K74" s="124"/>
      <c r="L74" s="120"/>
      <c r="M74" s="133"/>
      <c r="N74" s="133"/>
      <c r="O74" s="79"/>
      <c r="P74" s="133"/>
      <c r="Q74" s="133"/>
      <c r="R74" s="133"/>
      <c r="S74" s="133"/>
      <c r="T74" s="135"/>
      <c r="U74" s="134"/>
      <c r="V74" s="83"/>
      <c r="W74" s="83"/>
      <c r="X74" s="83"/>
      <c r="Y74" s="168"/>
      <c r="Z74" s="172"/>
      <c r="AA74" s="60"/>
    </row>
    <row r="75" spans="1:27" s="84" customFormat="1" ht="30" customHeight="1" x14ac:dyDescent="0.25">
      <c r="A75" s="87"/>
      <c r="B75" s="139"/>
      <c r="C75" s="115"/>
      <c r="D75" s="125"/>
      <c r="E75" s="125"/>
      <c r="F75" s="126"/>
      <c r="G75" s="137"/>
      <c r="H75" s="127"/>
      <c r="I75" s="128"/>
      <c r="J75" s="128"/>
      <c r="K75" s="124"/>
      <c r="L75" s="120"/>
      <c r="M75" s="133"/>
      <c r="N75" s="133"/>
      <c r="O75" s="79"/>
      <c r="P75" s="133"/>
      <c r="Q75" s="133"/>
      <c r="R75" s="133"/>
      <c r="S75" s="133"/>
      <c r="T75" s="135"/>
      <c r="U75" s="134"/>
      <c r="V75" s="83"/>
      <c r="W75" s="83"/>
      <c r="X75" s="83"/>
      <c r="Y75" s="168"/>
      <c r="Z75" s="151"/>
      <c r="AA75" s="60"/>
    </row>
    <row r="76" spans="1:27" s="84" customFormat="1" ht="30" customHeight="1" x14ac:dyDescent="0.25">
      <c r="A76" s="87"/>
      <c r="B76" s="139"/>
      <c r="C76" s="115"/>
      <c r="D76" s="125"/>
      <c r="E76" s="125"/>
      <c r="F76" s="126"/>
      <c r="G76" s="137"/>
      <c r="H76" s="167"/>
      <c r="I76" s="128"/>
      <c r="J76" s="128"/>
      <c r="K76" s="124"/>
      <c r="L76" s="120"/>
      <c r="M76" s="133"/>
      <c r="N76" s="133"/>
      <c r="O76" s="79"/>
      <c r="P76" s="133"/>
      <c r="Q76" s="133"/>
      <c r="R76" s="133"/>
      <c r="S76" s="133"/>
      <c r="T76" s="135"/>
      <c r="U76" s="134"/>
      <c r="V76" s="83"/>
      <c r="W76" s="83"/>
      <c r="X76" s="83"/>
      <c r="Y76" s="168"/>
      <c r="Z76" s="151"/>
      <c r="AA76" s="60"/>
    </row>
    <row r="77" spans="1:27" s="84" customFormat="1" ht="30" customHeight="1" x14ac:dyDescent="0.25">
      <c r="A77" s="87"/>
      <c r="B77" s="139"/>
      <c r="C77" s="115"/>
      <c r="D77" s="125"/>
      <c r="E77" s="125"/>
      <c r="F77" s="174"/>
      <c r="G77" s="137"/>
      <c r="H77" s="173"/>
      <c r="I77" s="128"/>
      <c r="J77" s="128"/>
      <c r="K77" s="124"/>
      <c r="L77" s="120"/>
      <c r="M77" s="133"/>
      <c r="N77" s="133"/>
      <c r="O77" s="79"/>
      <c r="P77" s="133"/>
      <c r="Q77" s="133"/>
      <c r="R77" s="133"/>
      <c r="S77" s="133"/>
      <c r="T77" s="135"/>
      <c r="U77" s="134"/>
      <c r="V77" s="83"/>
      <c r="W77" s="83"/>
      <c r="X77" s="83"/>
      <c r="Y77" s="168"/>
      <c r="Z77" s="151"/>
      <c r="AA77" s="60"/>
    </row>
    <row r="78" spans="1:27" s="84" customFormat="1" ht="30" customHeight="1" x14ac:dyDescent="0.25">
      <c r="A78" s="87"/>
      <c r="B78" s="139"/>
      <c r="C78" s="115"/>
      <c r="D78" s="125"/>
      <c r="E78" s="125"/>
      <c r="F78" s="126"/>
      <c r="G78" s="137"/>
      <c r="H78" s="167"/>
      <c r="I78" s="128"/>
      <c r="J78" s="128"/>
      <c r="K78" s="124"/>
      <c r="L78" s="120"/>
      <c r="M78" s="133"/>
      <c r="N78" s="133"/>
      <c r="O78" s="79"/>
      <c r="P78" s="133"/>
      <c r="Q78" s="133"/>
      <c r="R78" s="133"/>
      <c r="S78" s="133"/>
      <c r="T78" s="135"/>
      <c r="U78" s="134"/>
      <c r="V78" s="83"/>
      <c r="W78" s="83"/>
      <c r="X78" s="83"/>
      <c r="Y78" s="168"/>
      <c r="Z78" s="151"/>
      <c r="AA78" s="60"/>
    </row>
    <row r="79" spans="1:27" s="84" customFormat="1" ht="30" customHeight="1" x14ac:dyDescent="0.25">
      <c r="A79" s="87"/>
      <c r="B79" s="139"/>
      <c r="C79" s="115"/>
      <c r="D79" s="125"/>
      <c r="E79" s="125"/>
      <c r="F79" s="126"/>
      <c r="G79" s="137"/>
      <c r="H79" s="167"/>
      <c r="I79" s="128"/>
      <c r="J79" s="128"/>
      <c r="K79" s="124"/>
      <c r="L79" s="120"/>
      <c r="M79" s="133"/>
      <c r="N79" s="133"/>
      <c r="O79" s="79"/>
      <c r="P79" s="133"/>
      <c r="Q79" s="133"/>
      <c r="R79" s="133"/>
      <c r="S79" s="133"/>
      <c r="T79" s="135"/>
      <c r="U79" s="134"/>
      <c r="V79" s="83"/>
      <c r="W79" s="83"/>
      <c r="X79" s="83"/>
      <c r="Y79" s="168"/>
      <c r="Z79" s="151"/>
      <c r="AA79" s="60"/>
    </row>
    <row r="80" spans="1:27" s="61" customFormat="1" ht="30" customHeight="1" x14ac:dyDescent="0.15">
      <c r="A80" s="85"/>
      <c r="B80" s="195" t="s">
        <v>422</v>
      </c>
      <c r="C80" s="196"/>
      <c r="D80" s="196"/>
      <c r="E80" s="196"/>
      <c r="F80" s="196"/>
      <c r="G80" s="196"/>
      <c r="H80" s="196"/>
      <c r="I80" s="196"/>
      <c r="J80" s="196"/>
      <c r="K80" s="196"/>
      <c r="L80" s="196"/>
      <c r="M80" s="196"/>
      <c r="N80" s="196"/>
      <c r="O80" s="196"/>
      <c r="P80" s="196"/>
      <c r="Q80" s="196"/>
      <c r="R80" s="196"/>
      <c r="S80" s="196"/>
      <c r="T80" s="196"/>
      <c r="U80" s="196"/>
      <c r="V80" s="196"/>
      <c r="W80" s="196"/>
      <c r="X80" s="196"/>
      <c r="Y80" s="196"/>
      <c r="Z80" s="197"/>
    </row>
  </sheetData>
  <autoFilter ref="A3:Z80" xr:uid="{00000000-0009-0000-0000-000000000000}"/>
  <mergeCells count="22">
    <mergeCell ref="A1:Y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80:Z80"/>
    <mergeCell ref="J2:J3"/>
    <mergeCell ref="K2:K3"/>
    <mergeCell ref="L2:L3"/>
    <mergeCell ref="M2:M3"/>
    <mergeCell ref="N2:N3"/>
    <mergeCell ref="O2:O3"/>
    <mergeCell ref="P2:R2"/>
    <mergeCell ref="S2:S3"/>
    <mergeCell ref="T2:T3"/>
    <mergeCell ref="U2:U3"/>
    <mergeCell ref="V2:Y2"/>
  </mergeCells>
  <phoneticPr fontId="3" type="noConversion"/>
  <pageMargins left="0.25" right="0.25" top="0.75" bottom="0.75" header="0.3" footer="0.3"/>
  <pageSetup paperSize="9" scale="48"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25"/>
  <sheetViews>
    <sheetView showGridLines="0" view="pageBreakPreview" topLeftCell="A13" zoomScaleNormal="100" zoomScaleSheetLayoutView="100" workbookViewId="0">
      <selection activeCell="AB137" sqref="AB137"/>
    </sheetView>
  </sheetViews>
  <sheetFormatPr defaultRowHeight="13.5" x14ac:dyDescent="0.15"/>
  <cols>
    <col min="1" max="1" width="3.88671875" customWidth="1"/>
    <col min="2" max="2" width="13.88671875" customWidth="1"/>
    <col min="3" max="3" width="6.77734375" customWidth="1"/>
    <col min="4" max="4" width="5.33203125" customWidth="1"/>
    <col min="5" max="5" width="5.21875" customWidth="1"/>
    <col min="6" max="7" width="4.6640625" customWidth="1"/>
    <col min="8" max="11" width="4.77734375" customWidth="1"/>
    <col min="12" max="13" width="5" customWidth="1"/>
    <col min="14" max="14" width="6.21875" customWidth="1"/>
    <col min="15" max="15" width="8.88671875" hidden="1" customWidth="1"/>
    <col min="16" max="16" width="10.44140625" hidden="1" customWidth="1"/>
    <col min="17" max="17" width="18.44140625" hidden="1" customWidth="1"/>
    <col min="18" max="18" width="8.88671875" hidden="1" customWidth="1"/>
    <col min="19" max="19" width="8.6640625" hidden="1" customWidth="1"/>
    <col min="20" max="20" width="2.77734375" hidden="1" customWidth="1"/>
    <col min="21" max="21" width="4.6640625" hidden="1" customWidth="1"/>
    <col min="22" max="22" width="7.21875" hidden="1" customWidth="1"/>
    <col min="23" max="23" width="8.88671875" hidden="1" customWidth="1"/>
    <col min="24" max="24" width="24.21875" hidden="1" customWidth="1"/>
    <col min="25" max="30" width="8.88671875" customWidth="1"/>
  </cols>
  <sheetData>
    <row r="1" spans="1:23" x14ac:dyDescent="0.15">
      <c r="A1" s="224" t="s">
        <v>94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1:23" x14ac:dyDescent="0.15">
      <c r="A2" s="224"/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W2" t="s">
        <v>101</v>
      </c>
    </row>
    <row r="3" spans="1:23" ht="14.25" thickBot="1" x14ac:dyDescent="0.2">
      <c r="A3" s="224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</row>
    <row r="4" spans="1:23" ht="24" customHeight="1" x14ac:dyDescent="0.15">
      <c r="A4" s="225" t="s">
        <v>0</v>
      </c>
      <c r="B4" s="227" t="s">
        <v>4</v>
      </c>
      <c r="C4" s="227" t="s">
        <v>102</v>
      </c>
      <c r="D4" s="229" t="s">
        <v>88</v>
      </c>
      <c r="E4" s="229"/>
      <c r="F4" s="229"/>
      <c r="G4" s="229"/>
      <c r="H4" s="229"/>
      <c r="I4" s="229"/>
      <c r="J4" s="229"/>
      <c r="K4" s="229"/>
      <c r="L4" s="227" t="s">
        <v>71</v>
      </c>
      <c r="M4" s="227" t="s">
        <v>1</v>
      </c>
      <c r="N4" s="230" t="s">
        <v>73</v>
      </c>
      <c r="P4" s="28" t="s">
        <v>77</v>
      </c>
      <c r="Q4" s="28"/>
      <c r="R4" s="28"/>
    </row>
    <row r="5" spans="1:23" x14ac:dyDescent="0.15">
      <c r="A5" s="226"/>
      <c r="B5" s="228"/>
      <c r="C5" s="228"/>
      <c r="D5" s="232" t="s">
        <v>86</v>
      </c>
      <c r="E5" s="233"/>
      <c r="F5" s="234" t="s">
        <v>2</v>
      </c>
      <c r="G5" s="234"/>
      <c r="H5" s="234" t="s">
        <v>87</v>
      </c>
      <c r="I5" s="234"/>
      <c r="J5" s="234" t="s">
        <v>3</v>
      </c>
      <c r="K5" s="234"/>
      <c r="L5" s="228"/>
      <c r="M5" s="228"/>
      <c r="N5" s="231"/>
      <c r="P5" s="28" t="s">
        <v>78</v>
      </c>
      <c r="Q5" s="59" t="s">
        <v>195</v>
      </c>
      <c r="R5" s="28"/>
    </row>
    <row r="6" spans="1:23" ht="13.5" customHeight="1" x14ac:dyDescent="0.15">
      <c r="A6" s="235">
        <v>1</v>
      </c>
      <c r="B6" s="236" t="e">
        <f>#REF!</f>
        <v>#REF!</v>
      </c>
      <c r="C6" s="55">
        <v>3</v>
      </c>
      <c r="D6" s="237">
        <v>14</v>
      </c>
      <c r="E6" s="239">
        <f>D6*C6</f>
        <v>42</v>
      </c>
      <c r="F6" s="239"/>
      <c r="G6" s="239"/>
      <c r="H6" s="239">
        <v>7</v>
      </c>
      <c r="I6" s="239">
        <f>H6*C7</f>
        <v>21</v>
      </c>
      <c r="J6" s="240"/>
      <c r="K6" s="240"/>
      <c r="L6" s="241">
        <v>600</v>
      </c>
      <c r="M6" s="242">
        <v>15</v>
      </c>
      <c r="N6" s="244"/>
      <c r="P6" s="28" t="s">
        <v>79</v>
      </c>
      <c r="Q6" s="54" t="s">
        <v>190</v>
      </c>
      <c r="R6" s="28"/>
    </row>
    <row r="7" spans="1:23" ht="13.5" customHeight="1" x14ac:dyDescent="0.15">
      <c r="A7" s="235"/>
      <c r="B7" s="236"/>
      <c r="C7" s="55">
        <v>3</v>
      </c>
      <c r="D7" s="238"/>
      <c r="E7" s="239"/>
      <c r="F7" s="239"/>
      <c r="G7" s="239"/>
      <c r="H7" s="239"/>
      <c r="I7" s="238"/>
      <c r="J7" s="240"/>
      <c r="K7" s="240"/>
      <c r="L7" s="241"/>
      <c r="M7" s="243"/>
      <c r="N7" s="244"/>
      <c r="P7" s="28" t="s">
        <v>28</v>
      </c>
      <c r="Q7" s="54" t="s">
        <v>189</v>
      </c>
      <c r="R7" s="28"/>
    </row>
    <row r="8" spans="1:23" ht="13.5" customHeight="1" x14ac:dyDescent="0.15">
      <c r="A8" s="245"/>
      <c r="B8" s="236"/>
      <c r="C8" s="258"/>
      <c r="D8" s="246"/>
      <c r="E8" s="248"/>
      <c r="F8" s="248"/>
      <c r="G8" s="248"/>
      <c r="H8" s="248"/>
      <c r="I8" s="248"/>
      <c r="J8" s="261"/>
      <c r="K8" s="261"/>
      <c r="L8" s="249"/>
      <c r="M8" s="250"/>
      <c r="N8" s="252"/>
      <c r="P8" s="28" t="s">
        <v>80</v>
      </c>
      <c r="Q8" s="28" t="s">
        <v>196</v>
      </c>
      <c r="R8" s="28"/>
    </row>
    <row r="9" spans="1:23" ht="13.5" customHeight="1" x14ac:dyDescent="0.15">
      <c r="A9" s="245"/>
      <c r="B9" s="236"/>
      <c r="C9" s="259"/>
      <c r="D9" s="247"/>
      <c r="E9" s="248"/>
      <c r="F9" s="248"/>
      <c r="G9" s="248"/>
      <c r="H9" s="248"/>
      <c r="I9" s="247"/>
      <c r="J9" s="261"/>
      <c r="K9" s="261"/>
      <c r="L9" s="249"/>
      <c r="M9" s="251"/>
      <c r="N9" s="252"/>
      <c r="P9" s="28" t="s">
        <v>81</v>
      </c>
      <c r="Q9" s="58" t="s">
        <v>203</v>
      </c>
      <c r="R9" s="28" t="s">
        <v>82</v>
      </c>
    </row>
    <row r="10" spans="1:23" ht="13.5" customHeight="1" x14ac:dyDescent="0.15">
      <c r="A10" s="235"/>
      <c r="B10" s="253"/>
      <c r="C10" s="258"/>
      <c r="D10" s="255"/>
      <c r="E10" s="257"/>
      <c r="F10" s="257"/>
      <c r="G10" s="257"/>
      <c r="H10" s="257"/>
      <c r="I10" s="248"/>
      <c r="J10" s="260"/>
      <c r="K10" s="260"/>
      <c r="L10" s="249"/>
      <c r="M10" s="262"/>
      <c r="N10" s="263"/>
      <c r="P10" s="28" t="s">
        <v>83</v>
      </c>
      <c r="Q10" s="28" t="s">
        <v>186</v>
      </c>
      <c r="R10" s="28"/>
    </row>
    <row r="11" spans="1:23" x14ac:dyDescent="0.15">
      <c r="A11" s="235"/>
      <c r="B11" s="254"/>
      <c r="C11" s="259"/>
      <c r="D11" s="256"/>
      <c r="E11" s="257"/>
      <c r="F11" s="257"/>
      <c r="G11" s="257"/>
      <c r="H11" s="257"/>
      <c r="I11" s="248"/>
      <c r="J11" s="260"/>
      <c r="K11" s="260"/>
      <c r="L11" s="249"/>
      <c r="M11" s="262"/>
      <c r="N11" s="264"/>
      <c r="P11" s="28" t="s">
        <v>84</v>
      </c>
      <c r="Q11" s="28" t="s">
        <v>187</v>
      </c>
      <c r="R11" s="28"/>
    </row>
    <row r="12" spans="1:23" x14ac:dyDescent="0.15">
      <c r="A12" s="235"/>
      <c r="B12" s="265"/>
      <c r="C12" s="267"/>
      <c r="D12" s="258"/>
      <c r="E12" s="267"/>
      <c r="F12" s="267"/>
      <c r="G12" s="267"/>
      <c r="H12" s="267"/>
      <c r="I12" s="267"/>
      <c r="J12" s="267"/>
      <c r="K12" s="267"/>
      <c r="L12" s="268"/>
      <c r="M12" s="268"/>
      <c r="N12" s="269"/>
      <c r="P12" s="28" t="s">
        <v>85</v>
      </c>
      <c r="Q12" s="28" t="s">
        <v>188</v>
      </c>
      <c r="R12" s="28"/>
    </row>
    <row r="13" spans="1:23" x14ac:dyDescent="0.15">
      <c r="A13" s="235"/>
      <c r="B13" s="266"/>
      <c r="C13" s="267"/>
      <c r="D13" s="259"/>
      <c r="E13" s="267"/>
      <c r="F13" s="267"/>
      <c r="G13" s="267"/>
      <c r="H13" s="267"/>
      <c r="I13" s="267"/>
      <c r="J13" s="267"/>
      <c r="K13" s="267"/>
      <c r="L13" s="268"/>
      <c r="M13" s="268"/>
      <c r="N13" s="270"/>
      <c r="Q13" s="28" t="s">
        <v>197</v>
      </c>
    </row>
    <row r="14" spans="1:23" x14ac:dyDescent="0.15">
      <c r="A14" s="235"/>
      <c r="B14" s="265"/>
      <c r="C14" s="267"/>
      <c r="D14" s="258"/>
      <c r="E14" s="267"/>
      <c r="F14" s="267"/>
      <c r="G14" s="267"/>
      <c r="H14" s="267"/>
      <c r="I14" s="267"/>
      <c r="J14" s="267"/>
      <c r="K14" s="267"/>
      <c r="L14" s="268"/>
      <c r="M14" s="268"/>
      <c r="N14" s="271"/>
    </row>
    <row r="15" spans="1:23" x14ac:dyDescent="0.15">
      <c r="A15" s="235"/>
      <c r="B15" s="266"/>
      <c r="C15" s="267"/>
      <c r="D15" s="259"/>
      <c r="E15" s="267"/>
      <c r="F15" s="267"/>
      <c r="G15" s="267"/>
      <c r="H15" s="267"/>
      <c r="I15" s="267"/>
      <c r="J15" s="267"/>
      <c r="K15" s="267"/>
      <c r="L15" s="268"/>
      <c r="M15" s="268"/>
      <c r="N15" s="272"/>
    </row>
    <row r="16" spans="1:23" x14ac:dyDescent="0.15">
      <c r="A16" s="235"/>
      <c r="B16" s="265"/>
      <c r="C16" s="267"/>
      <c r="D16" s="258"/>
      <c r="E16" s="267"/>
      <c r="F16" s="267"/>
      <c r="G16" s="267"/>
      <c r="H16" s="267"/>
      <c r="I16" s="267"/>
      <c r="J16" s="267"/>
      <c r="K16" s="267"/>
      <c r="L16" s="268"/>
      <c r="M16" s="268"/>
      <c r="N16" s="273"/>
    </row>
    <row r="17" spans="1:28" x14ac:dyDescent="0.15">
      <c r="A17" s="235"/>
      <c r="B17" s="266"/>
      <c r="C17" s="267"/>
      <c r="D17" s="259"/>
      <c r="E17" s="267"/>
      <c r="F17" s="267"/>
      <c r="G17" s="267"/>
      <c r="H17" s="267"/>
      <c r="I17" s="267"/>
      <c r="J17" s="267"/>
      <c r="K17" s="267"/>
      <c r="L17" s="268"/>
      <c r="M17" s="268"/>
      <c r="N17" s="273"/>
    </row>
    <row r="18" spans="1:28" x14ac:dyDescent="0.15">
      <c r="A18" s="235"/>
      <c r="B18" s="265"/>
      <c r="C18" s="267"/>
      <c r="D18" s="258"/>
      <c r="E18" s="267"/>
      <c r="F18" s="267"/>
      <c r="G18" s="267"/>
      <c r="H18" s="267"/>
      <c r="I18" s="267"/>
      <c r="J18" s="267"/>
      <c r="K18" s="267"/>
      <c r="L18" s="268"/>
      <c r="M18" s="268"/>
      <c r="N18" s="273"/>
    </row>
    <row r="19" spans="1:28" x14ac:dyDescent="0.15">
      <c r="A19" s="235"/>
      <c r="B19" s="266"/>
      <c r="C19" s="267"/>
      <c r="D19" s="259"/>
      <c r="E19" s="267"/>
      <c r="F19" s="267"/>
      <c r="G19" s="267"/>
      <c r="H19" s="267"/>
      <c r="I19" s="267"/>
      <c r="J19" s="267"/>
      <c r="K19" s="267"/>
      <c r="L19" s="268"/>
      <c r="M19" s="268"/>
      <c r="N19" s="273"/>
    </row>
    <row r="20" spans="1:28" x14ac:dyDescent="0.15">
      <c r="A20" s="274"/>
      <c r="B20" s="276"/>
      <c r="C20" s="258"/>
      <c r="D20" s="258"/>
      <c r="E20" s="258"/>
      <c r="F20" s="258"/>
      <c r="G20" s="258"/>
      <c r="H20" s="258"/>
      <c r="I20" s="258"/>
      <c r="J20" s="258"/>
      <c r="K20" s="258"/>
      <c r="L20" s="278"/>
      <c r="M20" s="278"/>
      <c r="N20" s="280"/>
    </row>
    <row r="21" spans="1:28" x14ac:dyDescent="0.15">
      <c r="A21" s="275"/>
      <c r="B21" s="277"/>
      <c r="C21" s="259"/>
      <c r="D21" s="259"/>
      <c r="E21" s="259"/>
      <c r="F21" s="259"/>
      <c r="G21" s="259"/>
      <c r="H21" s="259"/>
      <c r="I21" s="259"/>
      <c r="J21" s="259"/>
      <c r="K21" s="259"/>
      <c r="L21" s="279"/>
      <c r="M21" s="279"/>
      <c r="N21" s="281"/>
    </row>
    <row r="22" spans="1:28" x14ac:dyDescent="0.15">
      <c r="A22" s="274"/>
      <c r="B22" s="276"/>
      <c r="C22" s="258"/>
      <c r="D22" s="258"/>
      <c r="E22" s="258"/>
      <c r="F22" s="258"/>
      <c r="G22" s="258"/>
      <c r="H22" s="258"/>
      <c r="I22" s="258"/>
      <c r="J22" s="258"/>
      <c r="K22" s="258"/>
      <c r="L22" s="278"/>
      <c r="M22" s="278"/>
      <c r="N22" s="280"/>
    </row>
    <row r="23" spans="1:28" x14ac:dyDescent="0.15">
      <c r="A23" s="275"/>
      <c r="B23" s="277"/>
      <c r="C23" s="259"/>
      <c r="D23" s="259"/>
      <c r="E23" s="259"/>
      <c r="F23" s="259"/>
      <c r="G23" s="259"/>
      <c r="H23" s="259"/>
      <c r="I23" s="259"/>
      <c r="J23" s="259"/>
      <c r="K23" s="259"/>
      <c r="L23" s="279"/>
      <c r="M23" s="279"/>
      <c r="N23" s="281"/>
    </row>
    <row r="24" spans="1:28" x14ac:dyDescent="0.15">
      <c r="A24" s="274"/>
      <c r="B24" s="276"/>
      <c r="C24" s="258"/>
      <c r="D24" s="258"/>
      <c r="E24" s="258"/>
      <c r="F24" s="258"/>
      <c r="G24" s="258"/>
      <c r="H24" s="258"/>
      <c r="I24" s="258"/>
      <c r="J24" s="258"/>
      <c r="K24" s="258"/>
      <c r="L24" s="278"/>
      <c r="M24" s="278"/>
      <c r="N24" s="280"/>
      <c r="R24">
        <v>250</v>
      </c>
    </row>
    <row r="25" spans="1:28" x14ac:dyDescent="0.15">
      <c r="A25" s="275"/>
      <c r="B25" s="277"/>
      <c r="C25" s="259"/>
      <c r="D25" s="259"/>
      <c r="E25" s="259"/>
      <c r="F25" s="259"/>
      <c r="G25" s="259"/>
      <c r="H25" s="259"/>
      <c r="I25" s="259"/>
      <c r="J25" s="259"/>
      <c r="K25" s="259"/>
      <c r="L25" s="279"/>
      <c r="M25" s="279"/>
      <c r="N25" s="281"/>
      <c r="R25">
        <v>0.25</v>
      </c>
    </row>
    <row r="26" spans="1:28" x14ac:dyDescent="0.15">
      <c r="A26" s="274"/>
      <c r="B26" s="276"/>
      <c r="C26" s="258"/>
      <c r="D26" s="258"/>
      <c r="E26" s="258"/>
      <c r="F26" s="258"/>
      <c r="G26" s="258"/>
      <c r="H26" s="258"/>
      <c r="I26" s="258"/>
      <c r="J26" s="258"/>
      <c r="K26" s="258"/>
      <c r="L26" s="278"/>
      <c r="M26" s="278"/>
      <c r="N26" s="280"/>
      <c r="R26">
        <v>0.125</v>
      </c>
    </row>
    <row r="27" spans="1:28" x14ac:dyDescent="0.15">
      <c r="A27" s="275"/>
      <c r="B27" s="277"/>
      <c r="C27" s="259"/>
      <c r="D27" s="259"/>
      <c r="E27" s="259"/>
      <c r="F27" s="259"/>
      <c r="G27" s="259"/>
      <c r="H27" s="259"/>
      <c r="I27" s="259"/>
      <c r="J27" s="259"/>
      <c r="K27" s="259"/>
      <c r="L27" s="279"/>
      <c r="M27" s="279"/>
      <c r="N27" s="281"/>
      <c r="R27">
        <f>R26*R25</f>
        <v>3.125E-2</v>
      </c>
    </row>
    <row r="28" spans="1:28" x14ac:dyDescent="0.15">
      <c r="A28" s="274"/>
      <c r="B28" s="276"/>
      <c r="C28" s="258"/>
      <c r="D28" s="258"/>
      <c r="E28" s="258"/>
      <c r="F28" s="258"/>
      <c r="G28" s="258"/>
      <c r="H28" s="258"/>
      <c r="I28" s="258"/>
      <c r="J28" s="258"/>
      <c r="K28" s="258"/>
      <c r="L28" s="278"/>
      <c r="M28" s="278"/>
      <c r="N28" s="280"/>
      <c r="AA28" s="37">
        <v>50</v>
      </c>
      <c r="AB28" s="36" t="s">
        <v>96</v>
      </c>
    </row>
    <row r="29" spans="1:28" x14ac:dyDescent="0.15">
      <c r="A29" s="275"/>
      <c r="B29" s="277"/>
      <c r="C29" s="259"/>
      <c r="D29" s="259"/>
      <c r="E29" s="259"/>
      <c r="F29" s="259"/>
      <c r="G29" s="259"/>
      <c r="H29" s="259"/>
      <c r="I29" s="259"/>
      <c r="J29" s="259"/>
      <c r="K29" s="259"/>
      <c r="L29" s="279"/>
      <c r="M29" s="279"/>
      <c r="N29" s="281"/>
      <c r="AA29" s="37">
        <v>500</v>
      </c>
      <c r="AB29" s="30" t="s">
        <v>97</v>
      </c>
    </row>
    <row r="30" spans="1:28" x14ac:dyDescent="0.15">
      <c r="A30" s="274"/>
      <c r="B30" s="276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78"/>
      <c r="N30" s="280"/>
      <c r="AA30" s="37">
        <v>1000</v>
      </c>
      <c r="AB30" s="30" t="s">
        <v>98</v>
      </c>
    </row>
    <row r="31" spans="1:28" x14ac:dyDescent="0.15">
      <c r="A31" s="275"/>
      <c r="B31" s="277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79"/>
      <c r="N31" s="281"/>
      <c r="AA31" s="37">
        <v>1500</v>
      </c>
      <c r="AB31" s="30" t="s">
        <v>99</v>
      </c>
    </row>
    <row r="32" spans="1:28" x14ac:dyDescent="0.15">
      <c r="A32" s="274"/>
      <c r="B32" s="282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78"/>
      <c r="N32" s="280"/>
      <c r="AA32" s="94"/>
      <c r="AB32" s="94"/>
    </row>
    <row r="33" spans="1:14" x14ac:dyDescent="0.15">
      <c r="A33" s="275"/>
      <c r="B33" s="277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79"/>
      <c r="N33" s="281"/>
    </row>
    <row r="34" spans="1:14" x14ac:dyDescent="0.15">
      <c r="A34" s="274"/>
      <c r="B34" s="283"/>
      <c r="C34" s="258"/>
      <c r="D34" s="258"/>
      <c r="E34" s="258"/>
      <c r="F34" s="258"/>
      <c r="G34" s="258"/>
      <c r="H34" s="258"/>
      <c r="I34" s="258"/>
      <c r="J34" s="258"/>
      <c r="K34" s="258"/>
      <c r="L34" s="258"/>
      <c r="M34" s="278"/>
      <c r="N34" s="280"/>
    </row>
    <row r="35" spans="1:14" x14ac:dyDescent="0.15">
      <c r="A35" s="275"/>
      <c r="B35" s="284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79"/>
      <c r="N35" s="281"/>
    </row>
    <row r="36" spans="1:14" x14ac:dyDescent="0.15">
      <c r="A36" s="274"/>
      <c r="B36" s="283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78"/>
      <c r="N36" s="280"/>
    </row>
    <row r="37" spans="1:14" x14ac:dyDescent="0.15">
      <c r="A37" s="275"/>
      <c r="B37" s="284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79"/>
      <c r="N37" s="281"/>
    </row>
    <row r="38" spans="1:14" x14ac:dyDescent="0.15">
      <c r="A38" s="274"/>
      <c r="B38" s="283"/>
      <c r="C38" s="258"/>
      <c r="D38" s="258"/>
      <c r="E38" s="258"/>
      <c r="F38" s="258"/>
      <c r="G38" s="258"/>
      <c r="H38" s="258"/>
      <c r="I38" s="258"/>
      <c r="J38" s="258"/>
      <c r="K38" s="258"/>
      <c r="L38" s="258"/>
      <c r="M38" s="278"/>
      <c r="N38" s="280"/>
    </row>
    <row r="39" spans="1:14" x14ac:dyDescent="0.15">
      <c r="A39" s="275"/>
      <c r="B39" s="284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M39" s="279"/>
      <c r="N39" s="281"/>
    </row>
    <row r="40" spans="1:14" x14ac:dyDescent="0.15">
      <c r="A40" s="274"/>
      <c r="B40" s="283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78"/>
      <c r="N40" s="280"/>
    </row>
    <row r="41" spans="1:14" x14ac:dyDescent="0.15">
      <c r="A41" s="275"/>
      <c r="B41" s="284"/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M41" s="279"/>
      <c r="N41" s="281"/>
    </row>
    <row r="42" spans="1:14" x14ac:dyDescent="0.15">
      <c r="A42" s="274"/>
      <c r="B42" s="283"/>
      <c r="C42" s="258"/>
      <c r="D42" s="258"/>
      <c r="E42" s="258"/>
      <c r="F42" s="258"/>
      <c r="G42" s="258"/>
      <c r="H42" s="258"/>
      <c r="I42" s="258"/>
      <c r="J42" s="258"/>
      <c r="K42" s="258"/>
      <c r="L42" s="258"/>
      <c r="M42" s="278"/>
      <c r="N42" s="280"/>
    </row>
    <row r="43" spans="1:14" x14ac:dyDescent="0.15">
      <c r="A43" s="275"/>
      <c r="B43" s="284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79"/>
      <c r="N43" s="281"/>
    </row>
    <row r="44" spans="1:14" x14ac:dyDescent="0.15">
      <c r="A44" s="274"/>
      <c r="B44" s="283"/>
      <c r="C44" s="258"/>
      <c r="D44" s="258"/>
      <c r="E44" s="258"/>
      <c r="F44" s="258"/>
      <c r="G44" s="258"/>
      <c r="H44" s="258"/>
      <c r="I44" s="258"/>
      <c r="J44" s="258"/>
      <c r="K44" s="258"/>
      <c r="L44" s="258"/>
      <c r="M44" s="278"/>
      <c r="N44" s="280"/>
    </row>
    <row r="45" spans="1:14" x14ac:dyDescent="0.15">
      <c r="A45" s="285"/>
      <c r="B45" s="284"/>
      <c r="C45" s="259"/>
      <c r="D45" s="259"/>
      <c r="E45" s="259"/>
      <c r="F45" s="259"/>
      <c r="G45" s="259"/>
      <c r="H45" s="259"/>
      <c r="I45" s="259"/>
      <c r="J45" s="259"/>
      <c r="K45" s="259"/>
      <c r="L45" s="259"/>
      <c r="M45" s="279"/>
      <c r="N45" s="281"/>
    </row>
    <row r="46" spans="1:14" x14ac:dyDescent="0.15">
      <c r="A46" s="314" t="s">
        <v>66</v>
      </c>
      <c r="B46" s="283"/>
      <c r="C46" s="258"/>
      <c r="D46" s="286">
        <f t="shared" ref="D46:I46" si="0">SUM(D6:D45)</f>
        <v>14</v>
      </c>
      <c r="E46" s="286">
        <f t="shared" si="0"/>
        <v>42</v>
      </c>
      <c r="F46" s="286">
        <f t="shared" si="0"/>
        <v>0</v>
      </c>
      <c r="G46" s="286">
        <f t="shared" si="0"/>
        <v>0</v>
      </c>
      <c r="H46" s="286">
        <f t="shared" si="0"/>
        <v>7</v>
      </c>
      <c r="I46" s="286">
        <f t="shared" si="0"/>
        <v>21</v>
      </c>
      <c r="J46" s="286">
        <f>SUM(J6:J44)</f>
        <v>0</v>
      </c>
      <c r="K46" s="286">
        <f>SUM(K6:K44)</f>
        <v>0</v>
      </c>
      <c r="L46" s="286"/>
      <c r="M46" s="288"/>
      <c r="N46" s="290"/>
    </row>
    <row r="47" spans="1:14" ht="14.25" thickBot="1" x14ac:dyDescent="0.2">
      <c r="A47" s="315"/>
      <c r="B47" s="292"/>
      <c r="C47" s="293"/>
      <c r="D47" s="287"/>
      <c r="E47" s="287"/>
      <c r="F47" s="287"/>
      <c r="G47" s="287"/>
      <c r="H47" s="287"/>
      <c r="I47" s="287"/>
      <c r="J47" s="287"/>
      <c r="K47" s="287"/>
      <c r="L47" s="287"/>
      <c r="M47" s="289"/>
      <c r="N47" s="291"/>
    </row>
    <row r="48" spans="1:14" x14ac:dyDescent="0.15">
      <c r="A48" s="26"/>
      <c r="B48" s="14"/>
      <c r="C48" s="14"/>
      <c r="D48" s="15"/>
      <c r="E48" s="15"/>
      <c r="F48" s="15"/>
      <c r="G48" s="16"/>
      <c r="H48" s="15"/>
      <c r="I48" s="15"/>
      <c r="J48" s="15"/>
      <c r="K48" s="15"/>
      <c r="L48" s="15"/>
      <c r="M48" s="15"/>
      <c r="N48" s="27"/>
    </row>
    <row r="49" spans="1:19" x14ac:dyDescent="0.15">
      <c r="A49" s="24"/>
      <c r="B49" s="18"/>
      <c r="C49" s="18"/>
      <c r="D49" s="19"/>
      <c r="E49" s="19"/>
      <c r="F49" s="19"/>
      <c r="G49" s="20"/>
      <c r="H49" s="19"/>
      <c r="I49" s="19"/>
      <c r="J49" s="19"/>
      <c r="K49" s="19"/>
      <c r="L49" s="19"/>
      <c r="M49" s="19"/>
      <c r="N49" s="25"/>
    </row>
    <row r="50" spans="1:19" x14ac:dyDescent="0.15">
      <c r="A50" s="24"/>
      <c r="B50" s="18"/>
      <c r="C50" s="18"/>
      <c r="D50" s="19"/>
      <c r="E50" s="19"/>
      <c r="F50" s="19"/>
      <c r="G50" s="20"/>
      <c r="H50" s="19"/>
      <c r="I50" s="19"/>
      <c r="J50" s="19"/>
      <c r="K50" s="19"/>
      <c r="L50" s="19"/>
      <c r="M50" s="19"/>
      <c r="N50" s="25"/>
    </row>
    <row r="51" spans="1:19" x14ac:dyDescent="0.15">
      <c r="A51" s="24"/>
      <c r="B51" s="18"/>
      <c r="C51" s="18"/>
      <c r="D51" s="19"/>
      <c r="E51" s="19"/>
      <c r="F51" s="19"/>
      <c r="G51" s="20"/>
      <c r="H51" s="19"/>
      <c r="I51" s="19"/>
      <c r="J51" s="19"/>
      <c r="K51" s="19"/>
      <c r="L51" s="19"/>
      <c r="M51" s="19"/>
      <c r="N51" s="25"/>
    </row>
    <row r="52" spans="1:19" x14ac:dyDescent="0.15">
      <c r="A52" s="17"/>
      <c r="B52" s="18"/>
      <c r="C52" s="18"/>
      <c r="D52" s="19"/>
      <c r="E52" s="19"/>
      <c r="F52" s="19"/>
      <c r="G52" s="20"/>
      <c r="H52" s="19"/>
      <c r="I52" s="19"/>
      <c r="J52" s="19"/>
      <c r="K52" s="19"/>
      <c r="L52" s="19"/>
      <c r="M52" s="19"/>
      <c r="N52" s="18"/>
    </row>
    <row r="53" spans="1:19" x14ac:dyDescent="0.15">
      <c r="A53" s="17"/>
      <c r="B53" s="18"/>
      <c r="C53" s="18"/>
      <c r="D53" s="19"/>
      <c r="E53" s="19"/>
      <c r="F53" s="19"/>
      <c r="G53" s="20"/>
      <c r="H53" s="19"/>
      <c r="I53" s="19"/>
      <c r="J53" s="19"/>
      <c r="K53" s="19"/>
      <c r="L53" s="19"/>
      <c r="M53" s="19"/>
      <c r="N53" s="18"/>
    </row>
    <row r="54" spans="1:19" x14ac:dyDescent="0.15">
      <c r="A54" s="294" t="s">
        <v>24</v>
      </c>
      <c r="B54" s="294"/>
      <c r="C54" s="294"/>
      <c r="D54" s="294"/>
      <c r="E54" s="294"/>
      <c r="F54" s="294"/>
      <c r="G54" s="294"/>
      <c r="H54" s="294"/>
      <c r="I54" s="294"/>
      <c r="J54" s="294"/>
      <c r="K54" s="294"/>
      <c r="L54" s="294"/>
      <c r="M54" s="294"/>
      <c r="N54" s="294"/>
    </row>
    <row r="55" spans="1:19" x14ac:dyDescent="0.15">
      <c r="A55" s="224"/>
      <c r="B55" s="224"/>
      <c r="C55" s="224"/>
      <c r="D55" s="224"/>
      <c r="E55" s="224"/>
      <c r="F55" s="224"/>
      <c r="G55" s="224"/>
      <c r="H55" s="224"/>
      <c r="I55" s="224"/>
      <c r="J55" s="224"/>
      <c r="K55" s="224"/>
      <c r="L55" s="224"/>
      <c r="M55" s="224"/>
      <c r="N55" s="224"/>
    </row>
    <row r="56" spans="1:19" x14ac:dyDescent="0.15">
      <c r="A56" s="224"/>
      <c r="B56" s="224"/>
      <c r="C56" s="224"/>
      <c r="D56" s="224"/>
      <c r="E56" s="224"/>
      <c r="F56" s="224"/>
      <c r="G56" s="224"/>
      <c r="H56" s="224"/>
      <c r="I56" s="224"/>
      <c r="J56" s="224"/>
      <c r="K56" s="224"/>
      <c r="L56" s="224"/>
      <c r="M56" s="224"/>
      <c r="N56" s="224"/>
    </row>
    <row r="57" spans="1:19" ht="14.25" thickBot="1" x14ac:dyDescent="0.2">
      <c r="A57" s="1" t="s">
        <v>5</v>
      </c>
      <c r="B57" t="s">
        <v>6</v>
      </c>
      <c r="C57" t="str">
        <f>Q10</f>
        <v>한국지역난방공사 분당사업소</v>
      </c>
    </row>
    <row r="58" spans="1:19" ht="13.5" customHeight="1" x14ac:dyDescent="0.15">
      <c r="A58" s="295" t="s">
        <v>95</v>
      </c>
      <c r="B58" s="296"/>
      <c r="C58" s="301" t="s">
        <v>58</v>
      </c>
      <c r="D58" s="302"/>
      <c r="E58" s="302"/>
      <c r="F58" s="302"/>
      <c r="G58" s="296"/>
      <c r="H58" s="227" t="s">
        <v>57</v>
      </c>
      <c r="I58" s="307"/>
      <c r="J58" s="301" t="s">
        <v>60</v>
      </c>
      <c r="K58" s="302"/>
      <c r="L58" s="302"/>
      <c r="M58" s="296"/>
      <c r="N58" s="311" t="s">
        <v>61</v>
      </c>
      <c r="P58" s="31"/>
      <c r="Q58" s="31"/>
      <c r="R58" s="31"/>
      <c r="S58" s="31"/>
    </row>
    <row r="59" spans="1:19" ht="13.5" customHeight="1" x14ac:dyDescent="0.15">
      <c r="A59" s="297"/>
      <c r="B59" s="298"/>
      <c r="C59" s="303"/>
      <c r="D59" s="304"/>
      <c r="E59" s="304"/>
      <c r="F59" s="304"/>
      <c r="G59" s="298"/>
      <c r="H59" s="308"/>
      <c r="I59" s="309"/>
      <c r="J59" s="303"/>
      <c r="K59" s="304"/>
      <c r="L59" s="304"/>
      <c r="M59" s="298"/>
      <c r="N59" s="312"/>
      <c r="P59" s="31"/>
      <c r="Q59" s="31"/>
      <c r="R59" s="31"/>
      <c r="S59" s="31"/>
    </row>
    <row r="60" spans="1:19" ht="13.5" customHeight="1" x14ac:dyDescent="0.15">
      <c r="A60" s="297"/>
      <c r="B60" s="298"/>
      <c r="C60" s="303"/>
      <c r="D60" s="304"/>
      <c r="E60" s="304"/>
      <c r="F60" s="304"/>
      <c r="G60" s="298"/>
      <c r="H60" s="309"/>
      <c r="I60" s="309"/>
      <c r="J60" s="303"/>
      <c r="K60" s="304"/>
      <c r="L60" s="304"/>
      <c r="M60" s="298"/>
      <c r="N60" s="312"/>
      <c r="P60" s="35"/>
      <c r="Q60" s="32"/>
      <c r="R60" s="32"/>
      <c r="S60" s="32"/>
    </row>
    <row r="61" spans="1:19" ht="14.25" customHeight="1" x14ac:dyDescent="0.15">
      <c r="A61" s="299"/>
      <c r="B61" s="300"/>
      <c r="C61" s="305"/>
      <c r="D61" s="306"/>
      <c r="E61" s="306"/>
      <c r="F61" s="306"/>
      <c r="G61" s="300"/>
      <c r="H61" s="310"/>
      <c r="I61" s="310"/>
      <c r="J61" s="305"/>
      <c r="K61" s="306"/>
      <c r="L61" s="306"/>
      <c r="M61" s="300"/>
      <c r="N61" s="313"/>
      <c r="P61" s="32"/>
      <c r="Q61" s="32"/>
      <c r="R61" s="32"/>
      <c r="S61" s="32"/>
    </row>
    <row r="62" spans="1:19" ht="14.25" customHeight="1" x14ac:dyDescent="0.15">
      <c r="A62" s="322" t="s">
        <v>52</v>
      </c>
      <c r="B62" s="323"/>
      <c r="C62" s="326" t="s">
        <v>54</v>
      </c>
      <c r="D62" s="326" t="s">
        <v>67</v>
      </c>
      <c r="E62" s="328" t="s">
        <v>59</v>
      </c>
      <c r="F62" s="330" t="s">
        <v>55</v>
      </c>
      <c r="G62" s="332" t="s">
        <v>56</v>
      </c>
      <c r="H62" s="333" t="s">
        <v>64</v>
      </c>
      <c r="I62" s="334"/>
      <c r="J62" s="337">
        <f>IF($C$84&gt;=$P$66,P66,IF($C$84&gt;=$P$65,P65,IF($C$84&gt;=$P$64,P64,IF($C$84&gt;=$P$63,P63,""))))</f>
        <v>50</v>
      </c>
      <c r="K62" s="338"/>
      <c r="L62" s="338"/>
      <c r="M62" s="339"/>
      <c r="N62" s="346"/>
      <c r="Q62" s="31"/>
      <c r="R62" s="31"/>
      <c r="S62" s="31"/>
    </row>
    <row r="63" spans="1:19" x14ac:dyDescent="0.15">
      <c r="A63" s="324"/>
      <c r="B63" s="325"/>
      <c r="C63" s="327"/>
      <c r="D63" s="327"/>
      <c r="E63" s="329"/>
      <c r="F63" s="331"/>
      <c r="G63" s="331"/>
      <c r="H63" s="335"/>
      <c r="I63" s="336"/>
      <c r="J63" s="340"/>
      <c r="K63" s="341"/>
      <c r="L63" s="341"/>
      <c r="M63" s="342"/>
      <c r="N63" s="312"/>
      <c r="P63" s="37">
        <v>50</v>
      </c>
      <c r="Q63" s="36" t="s">
        <v>96</v>
      </c>
      <c r="R63" s="31"/>
      <c r="S63" s="31"/>
    </row>
    <row r="64" spans="1:19" ht="13.5" customHeight="1" x14ac:dyDescent="0.15">
      <c r="A64" s="347"/>
      <c r="B64" s="348"/>
      <c r="C64" s="351"/>
      <c r="D64" s="21" t="s">
        <v>43</v>
      </c>
      <c r="E64" s="353"/>
      <c r="F64" s="353"/>
      <c r="G64" s="353"/>
      <c r="H64" s="220"/>
      <c r="I64" s="221"/>
      <c r="J64" s="316" t="str">
        <f>IF($C$84&gt;=$P$66,Q66,IF($C$84&gt;=$P$65,Q65,IF($C$84&gt;=$P$64,Q64,IF($C$84&gt;=$P$63,Q63,""))))</f>
        <v>27,000원</v>
      </c>
      <c r="K64" s="317"/>
      <c r="L64" s="317"/>
      <c r="M64" s="318"/>
      <c r="N64" s="312"/>
      <c r="P64" s="37">
        <v>500</v>
      </c>
      <c r="Q64" s="30" t="s">
        <v>97</v>
      </c>
      <c r="R64" s="32"/>
      <c r="S64" s="32"/>
    </row>
    <row r="65" spans="1:22" x14ac:dyDescent="0.15">
      <c r="A65" s="349"/>
      <c r="B65" s="350"/>
      <c r="C65" s="352"/>
      <c r="D65" s="21">
        <v>200</v>
      </c>
      <c r="E65" s="354"/>
      <c r="F65" s="354"/>
      <c r="G65" s="354"/>
      <c r="H65" s="222"/>
      <c r="I65" s="223"/>
      <c r="J65" s="319"/>
      <c r="K65" s="320"/>
      <c r="L65" s="320"/>
      <c r="M65" s="321"/>
      <c r="N65" s="312"/>
      <c r="P65" s="37">
        <v>1000</v>
      </c>
      <c r="Q65" s="30" t="s">
        <v>98</v>
      </c>
      <c r="R65" s="32"/>
      <c r="S65" s="32"/>
    </row>
    <row r="66" spans="1:22" x14ac:dyDescent="0.15">
      <c r="A66" s="360"/>
      <c r="B66" s="361"/>
      <c r="C66" s="351"/>
      <c r="D66" s="21" t="s">
        <v>44</v>
      </c>
      <c r="E66" s="353"/>
      <c r="F66" s="353"/>
      <c r="G66" s="353"/>
      <c r="H66" s="220"/>
      <c r="I66" s="221"/>
      <c r="J66" s="343"/>
      <c r="K66" s="344"/>
      <c r="L66" s="344"/>
      <c r="M66" s="345"/>
      <c r="N66" s="312"/>
      <c r="P66" s="37">
        <v>1500</v>
      </c>
      <c r="Q66" s="30" t="s">
        <v>99</v>
      </c>
      <c r="R66" s="31"/>
      <c r="S66" s="31"/>
    </row>
    <row r="67" spans="1:22" x14ac:dyDescent="0.15">
      <c r="A67" s="362"/>
      <c r="B67" s="361"/>
      <c r="C67" s="352"/>
      <c r="D67" s="21">
        <v>400</v>
      </c>
      <c r="E67" s="354"/>
      <c r="F67" s="354"/>
      <c r="G67" s="354"/>
      <c r="H67" s="222"/>
      <c r="I67" s="223"/>
      <c r="J67" s="343"/>
      <c r="K67" s="344"/>
      <c r="L67" s="344"/>
      <c r="M67" s="345"/>
      <c r="N67" s="312"/>
      <c r="R67" s="31"/>
      <c r="S67" s="31"/>
    </row>
    <row r="68" spans="1:22" x14ac:dyDescent="0.15">
      <c r="A68" s="369"/>
      <c r="B68" s="370"/>
      <c r="C68" s="351"/>
      <c r="D68" s="21" t="s">
        <v>45</v>
      </c>
      <c r="E68" s="355"/>
      <c r="F68" s="355"/>
      <c r="G68" s="355"/>
      <c r="H68" s="220"/>
      <c r="I68" s="221"/>
      <c r="J68" s="357"/>
      <c r="K68" s="358"/>
      <c r="L68" s="358"/>
      <c r="M68" s="359"/>
      <c r="N68" s="312"/>
      <c r="R68" s="33"/>
      <c r="S68" s="33"/>
    </row>
    <row r="69" spans="1:22" x14ac:dyDescent="0.15">
      <c r="A69" s="371"/>
      <c r="B69" s="372"/>
      <c r="C69" s="352"/>
      <c r="D69" s="21">
        <v>850</v>
      </c>
      <c r="E69" s="356"/>
      <c r="F69" s="356"/>
      <c r="G69" s="356"/>
      <c r="H69" s="222"/>
      <c r="I69" s="223"/>
      <c r="J69" s="357"/>
      <c r="K69" s="358"/>
      <c r="L69" s="358"/>
      <c r="M69" s="359"/>
      <c r="N69" s="312"/>
      <c r="R69" s="33"/>
      <c r="S69" s="33"/>
    </row>
    <row r="70" spans="1:22" x14ac:dyDescent="0.15">
      <c r="A70" s="347" t="e">
        <f>B6</f>
        <v>#REF!</v>
      </c>
      <c r="B70" s="348"/>
      <c r="C70" s="218" t="e">
        <f>#REF!</f>
        <v>#REF!</v>
      </c>
      <c r="D70" s="21" t="s">
        <v>46</v>
      </c>
      <c r="E70" s="355">
        <v>11</v>
      </c>
      <c r="F70" s="355">
        <v>12</v>
      </c>
      <c r="G70" s="355">
        <v>0.5</v>
      </c>
      <c r="H70" s="220" t="e">
        <f>E70/F70*G70*D71*C70</f>
        <v>#REF!</v>
      </c>
      <c r="I70" s="221"/>
      <c r="J70" s="363"/>
      <c r="K70" s="364"/>
      <c r="L70" s="364"/>
      <c r="M70" s="365"/>
      <c r="N70" s="312"/>
      <c r="Q70" s="48" t="s">
        <v>89</v>
      </c>
      <c r="R70" s="48" t="s">
        <v>90</v>
      </c>
      <c r="S70" s="31"/>
    </row>
    <row r="71" spans="1:22" x14ac:dyDescent="0.15">
      <c r="A71" s="349"/>
      <c r="B71" s="350"/>
      <c r="C71" s="219"/>
      <c r="D71" s="22">
        <v>1250</v>
      </c>
      <c r="E71" s="356"/>
      <c r="F71" s="356"/>
      <c r="G71" s="356"/>
      <c r="H71" s="222"/>
      <c r="I71" s="223"/>
      <c r="J71" s="366"/>
      <c r="K71" s="367"/>
      <c r="L71" s="367"/>
      <c r="M71" s="368"/>
      <c r="N71" s="312"/>
      <c r="P71" s="1" t="s">
        <v>91</v>
      </c>
      <c r="Q71" s="51">
        <v>0.4</v>
      </c>
      <c r="R71" s="53">
        <v>2</v>
      </c>
      <c r="S71" s="31"/>
      <c r="V71" s="50">
        <f>S75*R71</f>
        <v>0.8</v>
      </c>
    </row>
    <row r="72" spans="1:22" x14ac:dyDescent="0.15">
      <c r="A72" s="362"/>
      <c r="B72" s="361"/>
      <c r="C72" s="351"/>
      <c r="D72" s="21" t="s">
        <v>47</v>
      </c>
      <c r="E72" s="353"/>
      <c r="F72" s="353"/>
      <c r="G72" s="353"/>
      <c r="H72" s="220"/>
      <c r="I72" s="221"/>
      <c r="J72" s="373"/>
      <c r="K72" s="374"/>
      <c r="L72" s="374"/>
      <c r="M72" s="375"/>
      <c r="N72" s="312"/>
      <c r="P72" s="1" t="s">
        <v>93</v>
      </c>
      <c r="Q72" s="52">
        <f>Q71*2</f>
        <v>0.8</v>
      </c>
      <c r="R72" s="34"/>
      <c r="S72" s="34"/>
    </row>
    <row r="73" spans="1:22" x14ac:dyDescent="0.15">
      <c r="A73" s="362"/>
      <c r="B73" s="361"/>
      <c r="C73" s="352"/>
      <c r="D73" s="22">
        <v>1650</v>
      </c>
      <c r="E73" s="354"/>
      <c r="F73" s="354"/>
      <c r="G73" s="354"/>
      <c r="H73" s="222"/>
      <c r="I73" s="223"/>
      <c r="J73" s="376"/>
      <c r="K73" s="377"/>
      <c r="L73" s="377"/>
      <c r="M73" s="378"/>
      <c r="N73" s="312"/>
      <c r="P73" s="1" t="s">
        <v>92</v>
      </c>
      <c r="Q73" s="52">
        <f>S75*V71</f>
        <v>0.32000000000000006</v>
      </c>
      <c r="R73" s="34"/>
      <c r="S73" s="34"/>
    </row>
    <row r="74" spans="1:22" x14ac:dyDescent="0.15">
      <c r="A74" s="362"/>
      <c r="B74" s="361"/>
      <c r="C74" s="351"/>
      <c r="D74" s="21" t="s">
        <v>48</v>
      </c>
      <c r="E74" s="353"/>
      <c r="F74" s="353"/>
      <c r="G74" s="353"/>
      <c r="H74" s="220"/>
      <c r="I74" s="221"/>
      <c r="J74" s="363"/>
      <c r="K74" s="364"/>
      <c r="L74" s="364"/>
      <c r="M74" s="365"/>
      <c r="N74" s="312"/>
      <c r="Q74" s="34"/>
      <c r="R74" s="31"/>
      <c r="S74" s="31"/>
    </row>
    <row r="75" spans="1:22" x14ac:dyDescent="0.15">
      <c r="A75" s="362"/>
      <c r="B75" s="361"/>
      <c r="C75" s="352"/>
      <c r="D75" s="22">
        <v>2050</v>
      </c>
      <c r="E75" s="354"/>
      <c r="F75" s="354"/>
      <c r="G75" s="354"/>
      <c r="H75" s="222"/>
      <c r="I75" s="223"/>
      <c r="J75" s="366"/>
      <c r="K75" s="367"/>
      <c r="L75" s="367"/>
      <c r="M75" s="368"/>
      <c r="N75" s="312"/>
      <c r="Q75" s="31"/>
      <c r="R75" s="31"/>
      <c r="S75" s="47">
        <f>Q71</f>
        <v>0.4</v>
      </c>
    </row>
    <row r="76" spans="1:22" x14ac:dyDescent="0.15">
      <c r="A76" s="362"/>
      <c r="B76" s="361"/>
      <c r="C76" s="351"/>
      <c r="D76" s="21" t="s">
        <v>49</v>
      </c>
      <c r="E76" s="39"/>
      <c r="F76" s="39"/>
      <c r="G76" s="39"/>
      <c r="H76" s="40"/>
      <c r="I76" s="41"/>
      <c r="J76" s="373"/>
      <c r="K76" s="374"/>
      <c r="L76" s="374"/>
      <c r="M76" s="375"/>
      <c r="N76" s="312"/>
      <c r="P76" s="1" t="s">
        <v>198</v>
      </c>
      <c r="Q76" s="34">
        <f>SQRT(4*Q73/3.141592)</f>
        <v>0.63830771504037054</v>
      </c>
      <c r="R76" s="34"/>
      <c r="S76" s="34"/>
    </row>
    <row r="77" spans="1:22" x14ac:dyDescent="0.15">
      <c r="A77" s="362"/>
      <c r="B77" s="361"/>
      <c r="C77" s="352"/>
      <c r="D77" s="22">
        <v>3100</v>
      </c>
      <c r="E77" s="39"/>
      <c r="F77" s="39"/>
      <c r="G77" s="39"/>
      <c r="H77" s="40"/>
      <c r="I77" s="41"/>
      <c r="J77" s="376"/>
      <c r="K77" s="377"/>
      <c r="L77" s="377"/>
      <c r="M77" s="378"/>
      <c r="N77" s="312"/>
      <c r="P77" s="49"/>
      <c r="Q77" s="34"/>
      <c r="R77" s="34"/>
      <c r="S77" s="34"/>
    </row>
    <row r="78" spans="1:22" x14ac:dyDescent="0.15">
      <c r="A78" s="362"/>
      <c r="B78" s="361"/>
      <c r="C78" s="351"/>
      <c r="D78" s="21" t="s">
        <v>50</v>
      </c>
      <c r="E78" s="38"/>
      <c r="F78" s="38"/>
      <c r="G78" s="38"/>
      <c r="H78" s="45"/>
      <c r="I78" s="46"/>
      <c r="J78" s="405"/>
      <c r="K78" s="406"/>
      <c r="L78" s="406"/>
      <c r="M78" s="407"/>
      <c r="N78" s="312"/>
      <c r="O78" s="29"/>
      <c r="P78" s="49"/>
      <c r="Q78" s="34"/>
    </row>
    <row r="79" spans="1:22" x14ac:dyDescent="0.15">
      <c r="A79" s="362"/>
      <c r="B79" s="361"/>
      <c r="C79" s="352"/>
      <c r="D79" s="22">
        <v>5200</v>
      </c>
      <c r="E79" s="42"/>
      <c r="F79" s="42"/>
      <c r="G79" s="42"/>
      <c r="H79" s="43"/>
      <c r="I79" s="44"/>
      <c r="J79" s="405"/>
      <c r="K79" s="406"/>
      <c r="L79" s="406"/>
      <c r="M79" s="407"/>
      <c r="N79" s="312"/>
      <c r="R79" s="33"/>
      <c r="S79" s="33"/>
    </row>
    <row r="80" spans="1:22" x14ac:dyDescent="0.15">
      <c r="A80" s="362"/>
      <c r="B80" s="361"/>
      <c r="C80" s="351"/>
      <c r="D80" s="21" t="s">
        <v>51</v>
      </c>
      <c r="E80" s="353"/>
      <c r="F80" s="353"/>
      <c r="G80" s="353"/>
      <c r="H80" s="220"/>
      <c r="I80" s="221"/>
      <c r="J80" s="405"/>
      <c r="K80" s="406"/>
      <c r="L80" s="406"/>
      <c r="M80" s="407"/>
      <c r="N80" s="312"/>
      <c r="Q80" s="48"/>
      <c r="R80" s="48"/>
      <c r="S80" s="31"/>
    </row>
    <row r="81" spans="1:22" x14ac:dyDescent="0.15">
      <c r="A81" s="362"/>
      <c r="B81" s="361"/>
      <c r="C81" s="352"/>
      <c r="D81" s="23">
        <v>7250</v>
      </c>
      <c r="E81" s="354"/>
      <c r="F81" s="354"/>
      <c r="G81" s="354"/>
      <c r="H81" s="222"/>
      <c r="I81" s="223"/>
      <c r="J81" s="405"/>
      <c r="K81" s="406"/>
      <c r="L81" s="406"/>
      <c r="M81" s="407"/>
      <c r="N81" s="312"/>
      <c r="P81" s="1"/>
      <c r="Q81" s="51"/>
      <c r="R81" s="53"/>
      <c r="S81" s="31"/>
      <c r="V81" s="50"/>
    </row>
    <row r="82" spans="1:22" ht="13.5" customHeight="1" x14ac:dyDescent="0.15">
      <c r="A82" s="379" t="s">
        <v>53</v>
      </c>
      <c r="B82" s="380"/>
      <c r="C82" s="429" t="s">
        <v>62</v>
      </c>
      <c r="D82" s="429"/>
      <c r="E82" s="430" t="s">
        <v>63</v>
      </c>
      <c r="F82" s="430" t="s">
        <v>1</v>
      </c>
      <c r="G82" s="430" t="s">
        <v>56</v>
      </c>
      <c r="H82" s="432" t="s">
        <v>65</v>
      </c>
      <c r="I82" s="433"/>
      <c r="J82" s="405"/>
      <c r="K82" s="406"/>
      <c r="L82" s="406"/>
      <c r="M82" s="407"/>
      <c r="N82" s="312"/>
      <c r="P82" s="1"/>
      <c r="Q82" s="52"/>
      <c r="R82" s="34"/>
      <c r="S82" s="34"/>
    </row>
    <row r="83" spans="1:22" x14ac:dyDescent="0.15">
      <c r="A83" s="379"/>
      <c r="B83" s="380"/>
      <c r="C83" s="429"/>
      <c r="D83" s="429"/>
      <c r="E83" s="431"/>
      <c r="F83" s="431"/>
      <c r="G83" s="431"/>
      <c r="H83" s="434"/>
      <c r="I83" s="435"/>
      <c r="J83" s="405"/>
      <c r="K83" s="406"/>
      <c r="L83" s="406"/>
      <c r="M83" s="407"/>
      <c r="N83" s="312"/>
      <c r="P83" s="1"/>
      <c r="Q83" s="52"/>
      <c r="R83" s="34"/>
      <c r="S83" s="34"/>
    </row>
    <row r="84" spans="1:22" x14ac:dyDescent="0.15">
      <c r="A84" s="379"/>
      <c r="B84" s="380"/>
      <c r="C84" s="436">
        <f>E46+G46+I46+K46</f>
        <v>63</v>
      </c>
      <c r="D84" s="436"/>
      <c r="E84" s="381">
        <v>150</v>
      </c>
      <c r="F84" s="381">
        <f>M6</f>
        <v>15</v>
      </c>
      <c r="G84" s="438">
        <v>0.5</v>
      </c>
      <c r="H84" s="386">
        <f>C84*E84*F84*G84</f>
        <v>70875</v>
      </c>
      <c r="I84" s="387"/>
      <c r="J84" s="405"/>
      <c r="K84" s="406"/>
      <c r="L84" s="406"/>
      <c r="M84" s="407"/>
      <c r="N84" s="312"/>
      <c r="Q84" s="34"/>
      <c r="R84" s="31"/>
      <c r="S84" s="31"/>
    </row>
    <row r="85" spans="1:22" x14ac:dyDescent="0.15">
      <c r="A85" s="379"/>
      <c r="B85" s="380"/>
      <c r="C85" s="437"/>
      <c r="D85" s="437"/>
      <c r="E85" s="382"/>
      <c r="F85" s="384"/>
      <c r="G85" s="439"/>
      <c r="H85" s="386"/>
      <c r="I85" s="387"/>
      <c r="J85" s="405"/>
      <c r="K85" s="406"/>
      <c r="L85" s="406"/>
      <c r="M85" s="407"/>
      <c r="N85" s="312"/>
      <c r="Q85" s="31"/>
      <c r="R85" s="31"/>
      <c r="S85" s="47"/>
    </row>
    <row r="86" spans="1:22" x14ac:dyDescent="0.15">
      <c r="A86" s="379"/>
      <c r="B86" s="380"/>
      <c r="C86" s="437"/>
      <c r="D86" s="437"/>
      <c r="E86" s="382"/>
      <c r="F86" s="384"/>
      <c r="G86" s="439"/>
      <c r="H86" s="386"/>
      <c r="I86" s="387"/>
      <c r="J86" s="405"/>
      <c r="K86" s="406"/>
      <c r="L86" s="406"/>
      <c r="M86" s="407"/>
      <c r="N86" s="312"/>
      <c r="Q86" s="34"/>
      <c r="R86" s="34"/>
      <c r="S86" s="34"/>
    </row>
    <row r="87" spans="1:22" x14ac:dyDescent="0.15">
      <c r="A87" s="379"/>
      <c r="B87" s="380"/>
      <c r="C87" s="437"/>
      <c r="D87" s="437"/>
      <c r="E87" s="383"/>
      <c r="F87" s="385"/>
      <c r="G87" s="440"/>
      <c r="H87" s="388"/>
      <c r="I87" s="389"/>
      <c r="J87" s="408"/>
      <c r="K87" s="409"/>
      <c r="L87" s="409"/>
      <c r="M87" s="410"/>
      <c r="N87" s="313"/>
      <c r="P87" s="49"/>
      <c r="Q87" s="34"/>
      <c r="R87" s="34"/>
      <c r="S87" s="34"/>
    </row>
    <row r="88" spans="1:22" x14ac:dyDescent="0.15">
      <c r="A88" s="450" t="s">
        <v>68</v>
      </c>
      <c r="B88" s="418"/>
      <c r="C88" s="411"/>
      <c r="D88" s="412"/>
      <c r="E88" s="390"/>
      <c r="F88" s="391"/>
      <c r="G88" s="392"/>
      <c r="H88" s="399" t="e">
        <f>ROUNDDOWN(H70+H84,-2)</f>
        <v>#REF!</v>
      </c>
      <c r="I88" s="400"/>
      <c r="J88" s="417"/>
      <c r="K88" s="418"/>
      <c r="L88" s="423"/>
      <c r="M88" s="424"/>
      <c r="N88" s="445"/>
      <c r="O88" s="29"/>
      <c r="P88" s="49"/>
      <c r="Q88" s="34"/>
    </row>
    <row r="89" spans="1:22" x14ac:dyDescent="0.15">
      <c r="A89" s="451"/>
      <c r="B89" s="420"/>
      <c r="C89" s="413"/>
      <c r="D89" s="414"/>
      <c r="E89" s="393"/>
      <c r="F89" s="394"/>
      <c r="G89" s="395"/>
      <c r="H89" s="401"/>
      <c r="I89" s="402"/>
      <c r="J89" s="419"/>
      <c r="K89" s="420"/>
      <c r="L89" s="425"/>
      <c r="M89" s="426"/>
      <c r="N89" s="446"/>
    </row>
    <row r="90" spans="1:22" x14ac:dyDescent="0.15">
      <c r="A90" s="452"/>
      <c r="B90" s="422"/>
      <c r="C90" s="415"/>
      <c r="D90" s="416"/>
      <c r="E90" s="396"/>
      <c r="F90" s="397"/>
      <c r="G90" s="398"/>
      <c r="H90" s="403"/>
      <c r="I90" s="404"/>
      <c r="J90" s="421"/>
      <c r="K90" s="422"/>
      <c r="L90" s="427"/>
      <c r="M90" s="428"/>
      <c r="N90" s="447"/>
    </row>
    <row r="91" spans="1:22" ht="20.100000000000001" customHeight="1" x14ac:dyDescent="0.15">
      <c r="A91" s="448" t="s">
        <v>69</v>
      </c>
      <c r="B91" s="234"/>
      <c r="C91" s="449"/>
      <c r="D91" s="449"/>
      <c r="E91" s="449"/>
      <c r="F91" s="449"/>
      <c r="G91" s="449"/>
      <c r="H91" s="399" t="e">
        <f>H88*0.1</f>
        <v>#REF!</v>
      </c>
      <c r="I91" s="400"/>
      <c r="J91" s="411"/>
      <c r="K91" s="412"/>
      <c r="L91" s="411"/>
      <c r="M91" s="412"/>
      <c r="N91" s="445"/>
      <c r="R91" s="33"/>
      <c r="S91" s="33"/>
    </row>
    <row r="92" spans="1:22" ht="20.100000000000001" customHeight="1" x14ac:dyDescent="0.15">
      <c r="A92" s="448"/>
      <c r="B92" s="234"/>
      <c r="C92" s="449"/>
      <c r="D92" s="449"/>
      <c r="E92" s="449"/>
      <c r="F92" s="449"/>
      <c r="G92" s="449"/>
      <c r="H92" s="403"/>
      <c r="I92" s="404"/>
      <c r="J92" s="415"/>
      <c r="K92" s="416"/>
      <c r="L92" s="415"/>
      <c r="M92" s="416"/>
      <c r="N92" s="447"/>
      <c r="Q92" s="48"/>
      <c r="R92" s="48"/>
      <c r="S92" s="31"/>
    </row>
    <row r="93" spans="1:22" ht="20.100000000000001" customHeight="1" x14ac:dyDescent="0.15">
      <c r="A93" s="448" t="s">
        <v>70</v>
      </c>
      <c r="B93" s="234"/>
      <c r="C93" s="449"/>
      <c r="D93" s="449"/>
      <c r="E93" s="467"/>
      <c r="F93" s="391"/>
      <c r="G93" s="392"/>
      <c r="H93" s="468" t="e">
        <f>H88+H91</f>
        <v>#REF!</v>
      </c>
      <c r="I93" s="469"/>
      <c r="J93" s="441"/>
      <c r="K93" s="442"/>
      <c r="L93" s="441"/>
      <c r="M93" s="442"/>
      <c r="N93" s="445"/>
      <c r="P93" s="1"/>
      <c r="Q93" s="51"/>
      <c r="R93" s="53"/>
      <c r="S93" s="31"/>
      <c r="V93" s="50"/>
    </row>
    <row r="94" spans="1:22" ht="20.100000000000001" customHeight="1" x14ac:dyDescent="0.15">
      <c r="A94" s="448"/>
      <c r="B94" s="234"/>
      <c r="C94" s="449"/>
      <c r="D94" s="449"/>
      <c r="E94" s="396"/>
      <c r="F94" s="397"/>
      <c r="G94" s="398"/>
      <c r="H94" s="470"/>
      <c r="I94" s="471"/>
      <c r="J94" s="443"/>
      <c r="K94" s="444"/>
      <c r="L94" s="443"/>
      <c r="M94" s="444"/>
      <c r="N94" s="447"/>
      <c r="P94" s="1"/>
      <c r="Q94" s="52"/>
      <c r="R94" s="34"/>
      <c r="S94" s="34"/>
    </row>
    <row r="95" spans="1:22" ht="13.5" customHeight="1" x14ac:dyDescent="0.15">
      <c r="A95" s="458" t="s">
        <v>101</v>
      </c>
      <c r="B95" s="459"/>
      <c r="C95" s="459"/>
      <c r="D95" s="459"/>
      <c r="E95" s="459"/>
      <c r="F95" s="459"/>
      <c r="G95" s="459"/>
      <c r="H95" s="459"/>
      <c r="I95" s="459"/>
      <c r="J95" s="459"/>
      <c r="K95" s="459"/>
      <c r="L95" s="459"/>
      <c r="M95" s="459"/>
      <c r="N95" s="460"/>
      <c r="P95" s="1"/>
      <c r="Q95" s="52"/>
      <c r="R95" s="34"/>
      <c r="S95" s="34"/>
    </row>
    <row r="96" spans="1:22" ht="13.5" customHeight="1" x14ac:dyDescent="0.15">
      <c r="A96" s="461"/>
      <c r="B96" s="462"/>
      <c r="C96" s="462"/>
      <c r="D96" s="462"/>
      <c r="E96" s="462"/>
      <c r="F96" s="462"/>
      <c r="G96" s="462"/>
      <c r="H96" s="462"/>
      <c r="I96" s="462"/>
      <c r="J96" s="462"/>
      <c r="K96" s="462"/>
      <c r="L96" s="462"/>
      <c r="M96" s="462"/>
      <c r="N96" s="463"/>
      <c r="Q96" s="34"/>
      <c r="R96" s="31"/>
      <c r="S96" s="31"/>
    </row>
    <row r="97" spans="1:20" x14ac:dyDescent="0.15">
      <c r="A97" s="461"/>
      <c r="B97" s="462"/>
      <c r="C97" s="462"/>
      <c r="D97" s="462"/>
      <c r="E97" s="462"/>
      <c r="F97" s="462"/>
      <c r="G97" s="462"/>
      <c r="H97" s="462"/>
      <c r="I97" s="462"/>
      <c r="J97" s="462"/>
      <c r="K97" s="462"/>
      <c r="L97" s="462"/>
      <c r="M97" s="462"/>
      <c r="N97" s="463"/>
      <c r="Q97" s="31"/>
      <c r="R97" s="31"/>
      <c r="S97" s="47"/>
    </row>
    <row r="98" spans="1:20" ht="14.25" thickBot="1" x14ac:dyDescent="0.2">
      <c r="A98" s="464"/>
      <c r="B98" s="465"/>
      <c r="C98" s="465"/>
      <c r="D98" s="465"/>
      <c r="E98" s="465"/>
      <c r="F98" s="465"/>
      <c r="G98" s="465"/>
      <c r="H98" s="465"/>
      <c r="I98" s="465"/>
      <c r="J98" s="465"/>
      <c r="K98" s="465"/>
      <c r="L98" s="465"/>
      <c r="M98" s="465"/>
      <c r="N98" s="466"/>
      <c r="Q98" s="34"/>
      <c r="R98" s="34"/>
      <c r="S98" s="34"/>
    </row>
    <row r="99" spans="1:20" ht="7.5" customHeight="1" thickBot="1" x14ac:dyDescent="0.2">
      <c r="P99" s="49"/>
      <c r="Q99" s="34"/>
      <c r="R99" s="34"/>
      <c r="S99" s="34"/>
    </row>
    <row r="100" spans="1:20" ht="30" customHeight="1" x14ac:dyDescent="0.15">
      <c r="A100" s="562">
        <v>1</v>
      </c>
      <c r="B100" s="563"/>
      <c r="C100" s="95"/>
      <c r="D100" s="96"/>
      <c r="E100" s="96"/>
      <c r="F100" s="96"/>
      <c r="G100" s="96"/>
      <c r="H100" s="96"/>
      <c r="I100" s="96"/>
      <c r="J100" s="96"/>
      <c r="K100" s="96"/>
      <c r="L100" s="96"/>
      <c r="M100" s="96"/>
      <c r="N100" s="96"/>
      <c r="O100" s="96"/>
      <c r="P100" s="96"/>
      <c r="Q100" s="96"/>
      <c r="R100" s="96"/>
      <c r="S100" s="96"/>
      <c r="T100" s="97"/>
    </row>
    <row r="101" spans="1:20" ht="30" customHeight="1" x14ac:dyDescent="0.15">
      <c r="A101" s="564" t="s">
        <v>226</v>
      </c>
      <c r="B101" s="565"/>
      <c r="C101" s="565"/>
      <c r="D101" s="565"/>
      <c r="E101" s="565"/>
      <c r="F101" s="565"/>
      <c r="G101" s="565"/>
      <c r="H101" s="565"/>
      <c r="I101" s="565"/>
      <c r="J101" s="565"/>
      <c r="K101" s="565"/>
      <c r="L101" s="565"/>
      <c r="M101" s="565"/>
      <c r="N101" s="565"/>
      <c r="O101" s="565"/>
      <c r="P101" s="565"/>
      <c r="Q101" s="565"/>
      <c r="R101" s="565"/>
      <c r="S101" s="565"/>
      <c r="T101" s="566"/>
    </row>
    <row r="102" spans="1:20" ht="30" customHeight="1" x14ac:dyDescent="0.15">
      <c r="A102" s="564"/>
      <c r="B102" s="567"/>
      <c r="C102" s="565"/>
      <c r="D102" s="565"/>
      <c r="E102" s="565"/>
      <c r="F102" s="565"/>
      <c r="G102" s="565"/>
      <c r="H102" s="565"/>
      <c r="I102" s="565"/>
      <c r="J102" s="565"/>
      <c r="K102" s="565"/>
      <c r="L102" s="565"/>
      <c r="M102" s="565"/>
      <c r="N102" s="565"/>
      <c r="O102" s="565"/>
      <c r="P102" s="565"/>
      <c r="Q102" s="565"/>
      <c r="R102" s="565"/>
      <c r="S102" s="565"/>
      <c r="T102" s="566"/>
    </row>
    <row r="103" spans="1:20" ht="30" customHeight="1" x14ac:dyDescent="0.15">
      <c r="A103" s="564"/>
      <c r="B103" s="565"/>
      <c r="C103" s="565"/>
      <c r="D103" s="565"/>
      <c r="E103" s="565"/>
      <c r="F103" s="565"/>
      <c r="G103" s="565"/>
      <c r="H103" s="565"/>
      <c r="I103" s="565"/>
      <c r="J103" s="565"/>
      <c r="K103" s="565"/>
      <c r="L103" s="565"/>
      <c r="M103" s="565"/>
      <c r="N103" s="565"/>
      <c r="O103" s="565"/>
      <c r="P103" s="565"/>
      <c r="Q103" s="565"/>
      <c r="R103" s="565"/>
      <c r="S103" s="565"/>
      <c r="T103" s="566"/>
    </row>
    <row r="104" spans="1:20" ht="30" customHeight="1" x14ac:dyDescent="0.15">
      <c r="A104" s="568"/>
      <c r="B104" s="569"/>
      <c r="C104" s="569"/>
      <c r="D104" s="569"/>
      <c r="E104" s="569"/>
      <c r="F104" s="569"/>
      <c r="G104" s="569"/>
      <c r="H104" s="569"/>
      <c r="I104" s="569"/>
      <c r="J104" s="569"/>
      <c r="K104" s="569"/>
      <c r="L104" s="569"/>
      <c r="M104" s="569"/>
      <c r="N104" s="569"/>
      <c r="O104" s="569"/>
      <c r="P104" s="569"/>
      <c r="Q104" s="569"/>
      <c r="R104" s="569"/>
      <c r="S104" s="569"/>
      <c r="T104" s="570"/>
    </row>
    <row r="105" spans="1:20" ht="30" customHeight="1" x14ac:dyDescent="0.15">
      <c r="A105" s="453" t="s">
        <v>231</v>
      </c>
      <c r="B105" s="454"/>
      <c r="C105" s="455" t="s">
        <v>232</v>
      </c>
      <c r="D105" s="456"/>
      <c r="E105" s="456"/>
      <c r="F105" s="456"/>
      <c r="G105" s="456"/>
      <c r="H105" s="456"/>
      <c r="I105" s="456"/>
      <c r="J105" s="456"/>
      <c r="K105" s="456"/>
      <c r="L105" s="456"/>
      <c r="M105" s="456"/>
      <c r="N105" s="456"/>
      <c r="O105" s="456"/>
      <c r="P105" s="456"/>
      <c r="Q105" s="456"/>
      <c r="R105" s="456"/>
      <c r="S105" s="456"/>
      <c r="T105" s="457"/>
    </row>
    <row r="106" spans="1:20" ht="30" customHeight="1" x14ac:dyDescent="0.15">
      <c r="A106" s="453" t="s">
        <v>233</v>
      </c>
      <c r="B106" s="454"/>
      <c r="C106" s="455" t="s">
        <v>234</v>
      </c>
      <c r="D106" s="456"/>
      <c r="E106" s="456"/>
      <c r="F106" s="456"/>
      <c r="G106" s="456"/>
      <c r="H106" s="456"/>
      <c r="I106" s="456"/>
      <c r="J106" s="456"/>
      <c r="K106" s="456"/>
      <c r="L106" s="456"/>
      <c r="M106" s="456"/>
      <c r="N106" s="456"/>
      <c r="O106" s="456"/>
      <c r="P106" s="456"/>
      <c r="Q106" s="456"/>
      <c r="R106" s="456"/>
      <c r="S106" s="456"/>
      <c r="T106" s="457"/>
    </row>
    <row r="107" spans="1:20" ht="30" customHeight="1" x14ac:dyDescent="0.15">
      <c r="A107" s="561" t="s">
        <v>235</v>
      </c>
      <c r="B107" s="454"/>
      <c r="C107" s="552" t="s">
        <v>227</v>
      </c>
      <c r="D107" s="553"/>
      <c r="E107" s="553"/>
      <c r="F107" s="553"/>
      <c r="G107" s="553"/>
      <c r="H107" s="553"/>
      <c r="I107" s="553"/>
      <c r="J107" s="553"/>
      <c r="K107" s="553"/>
      <c r="L107" s="553"/>
      <c r="M107" s="553"/>
      <c r="N107" s="553"/>
      <c r="O107" s="553"/>
      <c r="P107" s="553"/>
      <c r="Q107" s="553"/>
      <c r="R107" s="553"/>
      <c r="S107" s="553"/>
      <c r="T107" s="554"/>
    </row>
    <row r="108" spans="1:20" ht="30" customHeight="1" x14ac:dyDescent="0.15">
      <c r="A108" s="561" t="s">
        <v>236</v>
      </c>
      <c r="B108" s="454"/>
      <c r="C108" s="528" t="s">
        <v>19</v>
      </c>
      <c r="D108" s="528"/>
      <c r="E108" s="528"/>
      <c r="F108" s="528"/>
      <c r="G108" s="528" t="s">
        <v>237</v>
      </c>
      <c r="H108" s="528"/>
      <c r="I108" s="528"/>
      <c r="J108" s="528"/>
      <c r="K108" s="528"/>
      <c r="L108" s="528"/>
      <c r="M108" s="528"/>
      <c r="N108" s="529" t="s">
        <v>238</v>
      </c>
      <c r="O108" s="530"/>
      <c r="P108" s="530"/>
      <c r="Q108" s="530"/>
      <c r="R108" s="530"/>
      <c r="S108" s="530"/>
      <c r="T108" s="531"/>
    </row>
    <row r="109" spans="1:20" ht="30" customHeight="1" x14ac:dyDescent="0.15">
      <c r="A109" s="453" t="s">
        <v>239</v>
      </c>
      <c r="B109" s="454"/>
      <c r="C109" s="455" t="s">
        <v>228</v>
      </c>
      <c r="D109" s="456"/>
      <c r="E109" s="456"/>
      <c r="F109" s="456"/>
      <c r="G109" s="456"/>
      <c r="H109" s="456"/>
      <c r="I109" s="456"/>
      <c r="J109" s="456"/>
      <c r="K109" s="456"/>
      <c r="L109" s="456"/>
      <c r="M109" s="456"/>
      <c r="N109" s="456"/>
      <c r="O109" s="456"/>
      <c r="P109" s="456"/>
      <c r="Q109" s="456"/>
      <c r="R109" s="456"/>
      <c r="S109" s="456"/>
      <c r="T109" s="457"/>
    </row>
    <row r="110" spans="1:20" ht="30" customHeight="1" x14ac:dyDescent="0.15">
      <c r="A110" s="453" t="s">
        <v>240</v>
      </c>
      <c r="B110" s="454"/>
      <c r="C110" s="98"/>
      <c r="D110" s="99"/>
      <c r="E110" s="99"/>
      <c r="F110" s="555">
        <v>3</v>
      </c>
      <c r="G110" s="555"/>
      <c r="H110" s="555"/>
      <c r="I110" s="555"/>
      <c r="J110" s="555"/>
      <c r="K110" s="555"/>
      <c r="L110" s="555"/>
      <c r="M110" s="556">
        <v>5.2</v>
      </c>
      <c r="N110" s="557"/>
      <c r="O110" s="557"/>
      <c r="P110" s="557"/>
      <c r="Q110" s="557"/>
      <c r="R110" s="557"/>
      <c r="S110" s="557"/>
      <c r="T110" s="100"/>
    </row>
    <row r="111" spans="1:20" ht="30" customHeight="1" x14ac:dyDescent="0.15">
      <c r="A111" s="537" t="s">
        <v>229</v>
      </c>
      <c r="B111" s="538"/>
      <c r="C111" s="543">
        <v>10</v>
      </c>
      <c r="D111" s="544"/>
      <c r="E111" s="544"/>
      <c r="F111" s="544"/>
      <c r="G111" s="544"/>
      <c r="H111" s="544"/>
      <c r="I111" s="544"/>
      <c r="J111" s="544"/>
      <c r="K111" s="544"/>
      <c r="L111" s="544"/>
      <c r="M111" s="544"/>
      <c r="N111" s="544"/>
      <c r="O111" s="544"/>
      <c r="P111" s="544"/>
      <c r="Q111" s="544"/>
      <c r="R111" s="544"/>
      <c r="S111" s="544"/>
      <c r="T111" s="545"/>
    </row>
    <row r="112" spans="1:20" ht="30" customHeight="1" x14ac:dyDescent="0.15">
      <c r="A112" s="539"/>
      <c r="B112" s="540"/>
      <c r="C112" s="546"/>
      <c r="D112" s="547"/>
      <c r="E112" s="547"/>
      <c r="F112" s="547"/>
      <c r="G112" s="547"/>
      <c r="H112" s="547"/>
      <c r="I112" s="547"/>
      <c r="J112" s="547"/>
      <c r="K112" s="547"/>
      <c r="L112" s="547"/>
      <c r="M112" s="547"/>
      <c r="N112" s="547"/>
      <c r="O112" s="547"/>
      <c r="P112" s="547"/>
      <c r="Q112" s="547"/>
      <c r="R112" s="547"/>
      <c r="S112" s="547"/>
      <c r="T112" s="548"/>
    </row>
    <row r="113" spans="1:20" ht="30" customHeight="1" x14ac:dyDescent="0.15">
      <c r="A113" s="541"/>
      <c r="B113" s="542"/>
      <c r="C113" s="549"/>
      <c r="D113" s="550"/>
      <c r="E113" s="550"/>
      <c r="F113" s="550"/>
      <c r="G113" s="550"/>
      <c r="H113" s="550"/>
      <c r="I113" s="550"/>
      <c r="J113" s="550"/>
      <c r="K113" s="550"/>
      <c r="L113" s="550"/>
      <c r="M113" s="550"/>
      <c r="N113" s="550"/>
      <c r="O113" s="550"/>
      <c r="P113" s="550"/>
      <c r="Q113" s="550"/>
      <c r="R113" s="550"/>
      <c r="S113" s="550"/>
      <c r="T113" s="551"/>
    </row>
    <row r="114" spans="1:20" ht="30" customHeight="1" x14ac:dyDescent="0.15">
      <c r="A114" s="453" t="s">
        <v>230</v>
      </c>
      <c r="B114" s="454"/>
      <c r="C114" s="552" t="s">
        <v>241</v>
      </c>
      <c r="D114" s="553"/>
      <c r="E114" s="553"/>
      <c r="F114" s="553"/>
      <c r="G114" s="553"/>
      <c r="H114" s="553"/>
      <c r="I114" s="553"/>
      <c r="J114" s="553"/>
      <c r="K114" s="553"/>
      <c r="L114" s="553"/>
      <c r="M114" s="553"/>
      <c r="N114" s="553"/>
      <c r="O114" s="553"/>
      <c r="P114" s="553"/>
      <c r="Q114" s="553"/>
      <c r="R114" s="553"/>
      <c r="S114" s="553"/>
      <c r="T114" s="554"/>
    </row>
    <row r="115" spans="1:20" ht="30" customHeight="1" x14ac:dyDescent="0.15">
      <c r="A115" s="101"/>
      <c r="B115" s="103"/>
      <c r="C115" s="103"/>
      <c r="D115" s="103"/>
      <c r="E115" s="103"/>
      <c r="F115" s="103"/>
      <c r="G115" s="103"/>
      <c r="H115" s="103"/>
      <c r="I115" s="103"/>
      <c r="J115" s="103"/>
      <c r="K115" s="103"/>
      <c r="L115" s="103"/>
      <c r="M115" s="103"/>
      <c r="N115" s="103"/>
      <c r="O115" s="103"/>
      <c r="P115" s="103"/>
      <c r="Q115" s="103"/>
      <c r="R115" s="103"/>
      <c r="S115" s="103"/>
      <c r="T115" s="104"/>
    </row>
    <row r="116" spans="1:20" ht="30" customHeight="1" x14ac:dyDescent="0.15">
      <c r="A116" s="558" t="s">
        <v>242</v>
      </c>
      <c r="B116" s="559"/>
      <c r="C116" s="559"/>
      <c r="D116" s="559"/>
      <c r="E116" s="559"/>
      <c r="F116" s="559"/>
      <c r="G116" s="559"/>
      <c r="H116" s="559"/>
      <c r="I116" s="559"/>
      <c r="J116" s="559"/>
      <c r="K116" s="559"/>
      <c r="L116" s="559"/>
      <c r="M116" s="559"/>
      <c r="N116" s="559"/>
      <c r="O116" s="559"/>
      <c r="P116" s="559"/>
      <c r="Q116" s="559"/>
      <c r="R116" s="559"/>
      <c r="S116" s="559"/>
      <c r="T116" s="560"/>
    </row>
    <row r="117" spans="1:20" ht="30" customHeight="1" x14ac:dyDescent="0.15">
      <c r="A117" s="102"/>
      <c r="B117" s="105"/>
      <c r="C117" s="105"/>
      <c r="D117" s="105"/>
      <c r="E117" s="105"/>
      <c r="F117" s="10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6"/>
    </row>
    <row r="118" spans="1:20" ht="30" customHeight="1" x14ac:dyDescent="0.15">
      <c r="A118" s="534" t="s">
        <v>243</v>
      </c>
      <c r="B118" s="535"/>
      <c r="C118" s="535"/>
      <c r="D118" s="535"/>
      <c r="E118" s="535"/>
      <c r="F118" s="535"/>
      <c r="G118" s="535"/>
      <c r="H118" s="535"/>
      <c r="I118" s="535"/>
      <c r="J118" s="535"/>
      <c r="K118" s="535"/>
      <c r="L118" s="535"/>
      <c r="M118" s="535"/>
      <c r="N118" s="535"/>
      <c r="O118" s="535"/>
      <c r="P118" s="535"/>
      <c r="Q118" s="535"/>
      <c r="R118" s="535"/>
      <c r="S118" s="535"/>
      <c r="T118" s="536"/>
    </row>
    <row r="119" spans="1:20" ht="30" customHeight="1" x14ac:dyDescent="0.15">
      <c r="A119" s="102"/>
      <c r="B119" s="105"/>
      <c r="C119" s="105"/>
      <c r="D119" s="105"/>
      <c r="E119" s="105"/>
      <c r="F119" s="105"/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6"/>
    </row>
    <row r="120" spans="1:20" ht="30" customHeight="1" x14ac:dyDescent="0.15">
      <c r="A120" s="107"/>
      <c r="B120" s="108"/>
      <c r="C120" s="108"/>
      <c r="D120" s="109" t="s">
        <v>225</v>
      </c>
      <c r="E120" s="110"/>
      <c r="F120" s="110"/>
      <c r="G120" s="110"/>
      <c r="H120" s="108"/>
      <c r="I120" s="108"/>
      <c r="J120" s="108"/>
      <c r="K120" s="108"/>
      <c r="L120" s="108"/>
      <c r="M120" s="108"/>
      <c r="N120" s="108"/>
      <c r="O120" s="108"/>
      <c r="P120" s="108"/>
      <c r="Q120" s="108"/>
      <c r="R120" s="108"/>
      <c r="S120" s="108"/>
      <c r="T120" s="111"/>
    </row>
    <row r="121" spans="1:20" ht="30" customHeight="1" thickBot="1" x14ac:dyDescent="0.2">
      <c r="A121" s="112"/>
      <c r="B121" s="113"/>
      <c r="C121" s="113"/>
      <c r="D121" s="113"/>
      <c r="E121" s="113"/>
      <c r="F121" s="113"/>
      <c r="G121" s="113"/>
      <c r="H121" s="113"/>
      <c r="I121" s="113"/>
      <c r="J121" s="113"/>
      <c r="K121" s="113"/>
      <c r="L121" s="113"/>
      <c r="M121" s="113"/>
      <c r="N121" s="113"/>
      <c r="O121" s="113"/>
      <c r="P121" s="113"/>
      <c r="Q121" s="113"/>
      <c r="R121" s="113"/>
      <c r="S121" s="113"/>
      <c r="T121" s="114"/>
    </row>
    <row r="122" spans="1:20" ht="13.5" customHeight="1" x14ac:dyDescent="0.15">
      <c r="A122" s="472" t="s">
        <v>17</v>
      </c>
      <c r="B122" s="473"/>
      <c r="C122" s="473"/>
      <c r="D122" s="474"/>
      <c r="E122" s="478" t="str">
        <f>"영구 및 일시 각"&amp;M6&amp;"일"</f>
        <v>영구 및 일시 각15일</v>
      </c>
      <c r="F122" s="473"/>
      <c r="G122" s="473"/>
      <c r="H122" s="473"/>
      <c r="I122" s="473"/>
      <c r="J122" s="473"/>
      <c r="K122" s="473"/>
      <c r="L122" s="473"/>
      <c r="M122" s="473"/>
      <c r="N122" s="479"/>
    </row>
    <row r="123" spans="1:20" ht="13.5" customHeight="1" x14ac:dyDescent="0.15">
      <c r="A123" s="475"/>
      <c r="B123" s="476"/>
      <c r="C123" s="476"/>
      <c r="D123" s="477"/>
      <c r="E123" s="480"/>
      <c r="F123" s="476"/>
      <c r="G123" s="476"/>
      <c r="H123" s="476"/>
      <c r="I123" s="476"/>
      <c r="J123" s="476"/>
      <c r="K123" s="476"/>
      <c r="L123" s="476"/>
      <c r="M123" s="476"/>
      <c r="N123" s="481"/>
    </row>
    <row r="124" spans="1:20" x14ac:dyDescent="0.15">
      <c r="A124" s="482" t="s">
        <v>18</v>
      </c>
      <c r="B124" s="483"/>
      <c r="C124" s="483"/>
      <c r="D124" s="483"/>
      <c r="E124" s="483" t="s">
        <v>74</v>
      </c>
      <c r="F124" s="483"/>
      <c r="G124" s="483"/>
      <c r="H124" s="483"/>
      <c r="I124" s="483"/>
      <c r="J124" s="483"/>
      <c r="K124" s="483"/>
      <c r="L124" s="483"/>
      <c r="M124" s="483"/>
      <c r="N124" s="484"/>
    </row>
    <row r="125" spans="1:20" x14ac:dyDescent="0.15">
      <c r="A125" s="482"/>
      <c r="B125" s="483"/>
      <c r="C125" s="483"/>
      <c r="D125" s="483"/>
      <c r="E125" s="483"/>
      <c r="F125" s="483"/>
      <c r="G125" s="483"/>
      <c r="H125" s="483"/>
      <c r="I125" s="483"/>
      <c r="J125" s="483"/>
      <c r="K125" s="483"/>
      <c r="L125" s="483"/>
      <c r="M125" s="483"/>
      <c r="N125" s="484"/>
    </row>
    <row r="126" spans="1:20" x14ac:dyDescent="0.15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3"/>
    </row>
    <row r="127" spans="1:20" x14ac:dyDescent="0.15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3"/>
    </row>
    <row r="128" spans="1:20" x14ac:dyDescent="0.15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3"/>
    </row>
    <row r="129" spans="1:14" x14ac:dyDescent="0.15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3"/>
    </row>
    <row r="130" spans="1:14" x14ac:dyDescent="0.15">
      <c r="A130" s="485"/>
      <c r="B130" s="486"/>
      <c r="C130" s="486"/>
      <c r="D130" s="486"/>
      <c r="E130" s="486"/>
      <c r="F130" s="486"/>
      <c r="G130" s="486"/>
      <c r="H130" s="486"/>
      <c r="I130" s="486"/>
      <c r="J130" s="486"/>
      <c r="K130" s="486"/>
      <c r="L130" s="486"/>
      <c r="M130" s="486"/>
      <c r="N130" s="487"/>
    </row>
    <row r="131" spans="1:14" x14ac:dyDescent="0.15">
      <c r="A131" s="485"/>
      <c r="B131" s="486"/>
      <c r="C131" s="486"/>
      <c r="D131" s="486"/>
      <c r="E131" s="486"/>
      <c r="F131" s="486"/>
      <c r="G131" s="486"/>
      <c r="H131" s="486"/>
      <c r="I131" s="486"/>
      <c r="J131" s="486"/>
      <c r="K131" s="486"/>
      <c r="L131" s="486"/>
      <c r="M131" s="486"/>
      <c r="N131" s="487"/>
    </row>
    <row r="132" spans="1:14" x14ac:dyDescent="0.15">
      <c r="A132" s="485"/>
      <c r="B132" s="486"/>
      <c r="C132" s="486"/>
      <c r="D132" s="486"/>
      <c r="E132" s="486"/>
      <c r="F132" s="486"/>
      <c r="G132" s="486"/>
      <c r="H132" s="486"/>
      <c r="I132" s="486"/>
      <c r="J132" s="486"/>
      <c r="K132" s="486"/>
      <c r="L132" s="486"/>
      <c r="M132" s="486"/>
      <c r="N132" s="487"/>
    </row>
    <row r="133" spans="1:14" x14ac:dyDescent="0.15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3"/>
    </row>
    <row r="134" spans="1:14" x14ac:dyDescent="0.15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3"/>
    </row>
    <row r="135" spans="1:14" x14ac:dyDescent="0.15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3"/>
    </row>
    <row r="136" spans="1:14" x14ac:dyDescent="0.15">
      <c r="A136" s="485" t="str">
        <f>Q13</f>
        <v>2020년 1월</v>
      </c>
      <c r="B136" s="486"/>
      <c r="C136" s="486"/>
      <c r="D136" s="486"/>
      <c r="E136" s="486"/>
      <c r="F136" s="486"/>
      <c r="G136" s="486"/>
      <c r="H136" s="486"/>
      <c r="I136" s="486"/>
      <c r="J136" s="486"/>
      <c r="K136" s="486"/>
      <c r="L136" s="486"/>
      <c r="M136" s="486"/>
      <c r="N136" s="487"/>
    </row>
    <row r="137" spans="1:14" x14ac:dyDescent="0.15">
      <c r="A137" s="485"/>
      <c r="B137" s="486"/>
      <c r="C137" s="486"/>
      <c r="D137" s="486"/>
      <c r="E137" s="486"/>
      <c r="F137" s="486"/>
      <c r="G137" s="486"/>
      <c r="H137" s="486"/>
      <c r="I137" s="486"/>
      <c r="J137" s="486"/>
      <c r="K137" s="486"/>
      <c r="L137" s="486"/>
      <c r="M137" s="486"/>
      <c r="N137" s="487"/>
    </row>
    <row r="138" spans="1:14" x14ac:dyDescent="0.15">
      <c r="A138" s="485"/>
      <c r="B138" s="486"/>
      <c r="C138" s="486"/>
      <c r="D138" s="486"/>
      <c r="E138" s="486"/>
      <c r="F138" s="486"/>
      <c r="G138" s="486"/>
      <c r="H138" s="486"/>
      <c r="I138" s="486"/>
      <c r="J138" s="486"/>
      <c r="K138" s="486"/>
      <c r="L138" s="486"/>
      <c r="M138" s="486"/>
      <c r="N138" s="487"/>
    </row>
    <row r="139" spans="1:14" x14ac:dyDescent="0.15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3"/>
    </row>
    <row r="140" spans="1:14" x14ac:dyDescent="0.15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3"/>
    </row>
    <row r="141" spans="1:14" x14ac:dyDescent="0.15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3"/>
    </row>
    <row r="142" spans="1:14" x14ac:dyDescent="0.15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3"/>
    </row>
    <row r="143" spans="1:14" x14ac:dyDescent="0.15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3"/>
    </row>
    <row r="144" spans="1:14" x14ac:dyDescent="0.15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3"/>
    </row>
    <row r="145" spans="1:14" x14ac:dyDescent="0.15">
      <c r="A145" s="488" t="s">
        <v>7</v>
      </c>
      <c r="B145" s="489"/>
      <c r="C145" s="489"/>
      <c r="D145" s="489"/>
      <c r="E145" s="489"/>
      <c r="F145" s="489"/>
      <c r="G145" s="489"/>
      <c r="H145" s="489"/>
      <c r="I145" s="489"/>
      <c r="J145" s="489"/>
      <c r="K145" s="489"/>
      <c r="L145" s="489"/>
      <c r="M145" s="489"/>
      <c r="N145" s="490"/>
    </row>
    <row r="146" spans="1:14" x14ac:dyDescent="0.15">
      <c r="A146" s="488"/>
      <c r="B146" s="489"/>
      <c r="C146" s="489"/>
      <c r="D146" s="489"/>
      <c r="E146" s="489"/>
      <c r="F146" s="489"/>
      <c r="G146" s="489"/>
      <c r="H146" s="489"/>
      <c r="I146" s="489"/>
      <c r="J146" s="489"/>
      <c r="K146" s="489"/>
      <c r="L146" s="489"/>
      <c r="M146" s="489"/>
      <c r="N146" s="490"/>
    </row>
    <row r="147" spans="1:14" x14ac:dyDescent="0.15">
      <c r="A147" s="488"/>
      <c r="B147" s="489"/>
      <c r="C147" s="489"/>
      <c r="D147" s="489"/>
      <c r="E147" s="489"/>
      <c r="F147" s="489"/>
      <c r="G147" s="489"/>
      <c r="H147" s="489"/>
      <c r="I147" s="489"/>
      <c r="J147" s="489"/>
      <c r="K147" s="489"/>
      <c r="L147" s="489"/>
      <c r="M147" s="489"/>
      <c r="N147" s="490"/>
    </row>
    <row r="148" spans="1:14" ht="14.25" thickBot="1" x14ac:dyDescent="0.2">
      <c r="A148" s="488"/>
      <c r="B148" s="489"/>
      <c r="C148" s="489"/>
      <c r="D148" s="489"/>
      <c r="E148" s="489"/>
      <c r="F148" s="489"/>
      <c r="G148" s="489"/>
      <c r="H148" s="489"/>
      <c r="I148" s="489"/>
      <c r="J148" s="489"/>
      <c r="K148" s="489"/>
      <c r="L148" s="489"/>
      <c r="M148" s="489"/>
      <c r="N148" s="490"/>
    </row>
    <row r="149" spans="1:14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</row>
    <row r="150" spans="1:14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 spans="1:14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  <row r="152" spans="1:14" ht="14.25" thickBo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</row>
    <row r="153" spans="1:14" x14ac:dyDescent="0.15">
      <c r="A153" s="491" t="s">
        <v>21</v>
      </c>
      <c r="B153" s="492"/>
      <c r="C153" s="492"/>
      <c r="D153" s="492"/>
      <c r="E153" s="492"/>
      <c r="F153" s="492"/>
      <c r="G153" s="6"/>
      <c r="H153" s="6"/>
      <c r="I153" s="6"/>
      <c r="J153" s="6"/>
      <c r="K153" s="6"/>
      <c r="L153" s="6"/>
      <c r="M153" s="6"/>
      <c r="N153" s="7"/>
    </row>
    <row r="154" spans="1:14" x14ac:dyDescent="0.15">
      <c r="A154" s="493"/>
      <c r="B154" s="494"/>
      <c r="C154" s="494"/>
      <c r="D154" s="494"/>
      <c r="E154" s="494"/>
      <c r="F154" s="494"/>
      <c r="G154" s="2"/>
      <c r="H154" s="2"/>
      <c r="I154" s="2"/>
      <c r="J154" s="2"/>
      <c r="K154" s="2"/>
      <c r="L154" s="2"/>
      <c r="M154" s="2"/>
      <c r="N154" s="3"/>
    </row>
    <row r="155" spans="1:14" x14ac:dyDescent="0.15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3"/>
    </row>
    <row r="156" spans="1:14" x14ac:dyDescent="0.15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3"/>
    </row>
    <row r="157" spans="1:14" x14ac:dyDescent="0.15">
      <c r="A157" s="488" t="s">
        <v>22</v>
      </c>
      <c r="B157" s="489"/>
      <c r="C157" s="489"/>
      <c r="D157" s="489"/>
      <c r="E157" s="489"/>
      <c r="F157" s="489"/>
      <c r="G157" s="489"/>
      <c r="H157" s="489"/>
      <c r="I157" s="489"/>
      <c r="J157" s="489"/>
      <c r="K157" s="489"/>
      <c r="L157" s="489"/>
      <c r="M157" s="489"/>
      <c r="N157" s="490"/>
    </row>
    <row r="158" spans="1:14" x14ac:dyDescent="0.15">
      <c r="A158" s="488"/>
      <c r="B158" s="489"/>
      <c r="C158" s="489"/>
      <c r="D158" s="489"/>
      <c r="E158" s="489"/>
      <c r="F158" s="489"/>
      <c r="G158" s="489"/>
      <c r="H158" s="489"/>
      <c r="I158" s="489"/>
      <c r="J158" s="489"/>
      <c r="K158" s="489"/>
      <c r="L158" s="489"/>
      <c r="M158" s="489"/>
      <c r="N158" s="490"/>
    </row>
    <row r="159" spans="1:14" x14ac:dyDescent="0.15">
      <c r="A159" s="488"/>
      <c r="B159" s="489"/>
      <c r="C159" s="489"/>
      <c r="D159" s="489"/>
      <c r="E159" s="489"/>
      <c r="F159" s="489"/>
      <c r="G159" s="489"/>
      <c r="H159" s="489"/>
      <c r="I159" s="489"/>
      <c r="J159" s="489"/>
      <c r="K159" s="489"/>
      <c r="L159" s="489"/>
      <c r="M159" s="489"/>
      <c r="N159" s="490"/>
    </row>
    <row r="160" spans="1:14" x14ac:dyDescent="0.15">
      <c r="A160" s="488"/>
      <c r="B160" s="489"/>
      <c r="C160" s="489"/>
      <c r="D160" s="489"/>
      <c r="E160" s="489"/>
      <c r="F160" s="489"/>
      <c r="G160" s="489"/>
      <c r="H160" s="489"/>
      <c r="I160" s="489"/>
      <c r="J160" s="489"/>
      <c r="K160" s="489"/>
      <c r="L160" s="489"/>
      <c r="M160" s="489"/>
      <c r="N160" s="490"/>
    </row>
    <row r="161" spans="1:14" x14ac:dyDescent="0.15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3"/>
    </row>
    <row r="162" spans="1:14" x14ac:dyDescent="0.15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3"/>
    </row>
    <row r="163" spans="1:14" x14ac:dyDescent="0.15">
      <c r="A163" s="493" t="s">
        <v>100</v>
      </c>
      <c r="B163" s="494"/>
      <c r="C163" s="494"/>
      <c r="D163" s="494"/>
      <c r="E163" s="494"/>
      <c r="F163" s="494"/>
      <c r="G163" s="494"/>
      <c r="H163" s="494"/>
      <c r="I163" s="494"/>
      <c r="J163" s="494"/>
      <c r="K163" s="494"/>
      <c r="L163" s="494"/>
      <c r="M163" s="494"/>
      <c r="N163" s="495"/>
    </row>
    <row r="164" spans="1:14" x14ac:dyDescent="0.15">
      <c r="A164" s="493"/>
      <c r="B164" s="494"/>
      <c r="C164" s="494"/>
      <c r="D164" s="494"/>
      <c r="E164" s="494"/>
      <c r="F164" s="494"/>
      <c r="G164" s="494"/>
      <c r="H164" s="494"/>
      <c r="I164" s="494"/>
      <c r="J164" s="494"/>
      <c r="K164" s="494"/>
      <c r="L164" s="494"/>
      <c r="M164" s="494"/>
      <c r="N164" s="495"/>
    </row>
    <row r="165" spans="1:14" x14ac:dyDescent="0.15">
      <c r="A165" s="493" t="s">
        <v>23</v>
      </c>
      <c r="B165" s="494"/>
      <c r="C165" s="494"/>
      <c r="D165" s="494"/>
      <c r="E165" s="494"/>
      <c r="F165" s="494"/>
      <c r="G165" s="494"/>
      <c r="H165" s="494"/>
      <c r="I165" s="494"/>
      <c r="J165" s="494"/>
      <c r="K165" s="494"/>
      <c r="L165" s="494"/>
      <c r="M165" s="494"/>
      <c r="N165" s="495"/>
    </row>
    <row r="166" spans="1:14" x14ac:dyDescent="0.15">
      <c r="A166" s="493"/>
      <c r="B166" s="494"/>
      <c r="C166" s="494"/>
      <c r="D166" s="494"/>
      <c r="E166" s="494"/>
      <c r="F166" s="494"/>
      <c r="G166" s="494"/>
      <c r="H166" s="494"/>
      <c r="I166" s="494"/>
      <c r="J166" s="494"/>
      <c r="K166" s="494"/>
      <c r="L166" s="494"/>
      <c r="M166" s="494"/>
      <c r="N166" s="495"/>
    </row>
    <row r="167" spans="1:14" x14ac:dyDescent="0.15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3"/>
    </row>
    <row r="168" spans="1:14" x14ac:dyDescent="0.15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3"/>
    </row>
    <row r="169" spans="1:14" x14ac:dyDescent="0.15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3"/>
    </row>
    <row r="170" spans="1:14" x14ac:dyDescent="0.15">
      <c r="A170" s="485" t="str">
        <f>A136</f>
        <v>2020년 1월</v>
      </c>
      <c r="B170" s="486"/>
      <c r="C170" s="486"/>
      <c r="D170" s="486"/>
      <c r="E170" s="486"/>
      <c r="F170" s="486"/>
      <c r="G170" s="486"/>
      <c r="H170" s="486"/>
      <c r="I170" s="486"/>
      <c r="J170" s="486"/>
      <c r="K170" s="486"/>
      <c r="L170" s="486"/>
      <c r="M170" s="486"/>
      <c r="N170" s="487"/>
    </row>
    <row r="171" spans="1:14" x14ac:dyDescent="0.15">
      <c r="A171" s="485"/>
      <c r="B171" s="486"/>
      <c r="C171" s="486"/>
      <c r="D171" s="486"/>
      <c r="E171" s="486"/>
      <c r="F171" s="486"/>
      <c r="G171" s="486"/>
      <c r="H171" s="486"/>
      <c r="I171" s="486"/>
      <c r="J171" s="486"/>
      <c r="K171" s="486"/>
      <c r="L171" s="486"/>
      <c r="M171" s="486"/>
      <c r="N171" s="487"/>
    </row>
    <row r="172" spans="1:14" x14ac:dyDescent="0.15">
      <c r="A172" s="485"/>
      <c r="B172" s="486"/>
      <c r="C172" s="486"/>
      <c r="D172" s="486"/>
      <c r="E172" s="486"/>
      <c r="F172" s="486"/>
      <c r="G172" s="486"/>
      <c r="H172" s="486"/>
      <c r="I172" s="486"/>
      <c r="J172" s="486"/>
      <c r="K172" s="486"/>
      <c r="L172" s="486"/>
      <c r="M172" s="486"/>
      <c r="N172" s="487"/>
    </row>
    <row r="173" spans="1:14" x14ac:dyDescent="0.15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3"/>
    </row>
    <row r="174" spans="1:14" x14ac:dyDescent="0.15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3"/>
    </row>
    <row r="175" spans="1:14" x14ac:dyDescent="0.15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3"/>
    </row>
    <row r="176" spans="1:14" x14ac:dyDescent="0.15">
      <c r="A176" s="488" t="s">
        <v>7</v>
      </c>
      <c r="B176" s="489"/>
      <c r="C176" s="489"/>
      <c r="D176" s="489"/>
      <c r="E176" s="489"/>
      <c r="F176" s="489"/>
      <c r="G176" s="489"/>
      <c r="H176" s="489"/>
      <c r="I176" s="489"/>
      <c r="J176" s="489"/>
      <c r="K176" s="489"/>
      <c r="L176" s="489"/>
      <c r="M176" s="489"/>
      <c r="N176" s="490"/>
    </row>
    <row r="177" spans="1:14" x14ac:dyDescent="0.15">
      <c r="A177" s="488"/>
      <c r="B177" s="489"/>
      <c r="C177" s="489"/>
      <c r="D177" s="489"/>
      <c r="E177" s="489"/>
      <c r="F177" s="489"/>
      <c r="G177" s="489"/>
      <c r="H177" s="489"/>
      <c r="I177" s="489"/>
      <c r="J177" s="489"/>
      <c r="K177" s="489"/>
      <c r="L177" s="489"/>
      <c r="M177" s="489"/>
      <c r="N177" s="490"/>
    </row>
    <row r="178" spans="1:14" x14ac:dyDescent="0.15">
      <c r="A178" s="488"/>
      <c r="B178" s="489"/>
      <c r="C178" s="489"/>
      <c r="D178" s="489"/>
      <c r="E178" s="489"/>
      <c r="F178" s="489"/>
      <c r="G178" s="489"/>
      <c r="H178" s="489"/>
      <c r="I178" s="489"/>
      <c r="J178" s="489"/>
      <c r="K178" s="489"/>
      <c r="L178" s="489"/>
      <c r="M178" s="489"/>
      <c r="N178" s="490"/>
    </row>
    <row r="179" spans="1:14" x14ac:dyDescent="0.15">
      <c r="A179" s="488"/>
      <c r="B179" s="489"/>
      <c r="C179" s="489"/>
      <c r="D179" s="489"/>
      <c r="E179" s="489"/>
      <c r="F179" s="489"/>
      <c r="G179" s="489"/>
      <c r="H179" s="489"/>
      <c r="I179" s="489"/>
      <c r="J179" s="489"/>
      <c r="K179" s="489"/>
      <c r="L179" s="489"/>
      <c r="M179" s="489"/>
      <c r="N179" s="490"/>
    </row>
    <row r="180" spans="1:14" x14ac:dyDescent="0.15">
      <c r="A180" s="488"/>
      <c r="B180" s="489"/>
      <c r="C180" s="489"/>
      <c r="D180" s="489"/>
      <c r="E180" s="489"/>
      <c r="F180" s="489"/>
      <c r="G180" s="489"/>
      <c r="H180" s="489"/>
      <c r="I180" s="489"/>
      <c r="J180" s="489"/>
      <c r="K180" s="489"/>
      <c r="L180" s="489"/>
      <c r="M180" s="489"/>
      <c r="N180" s="490"/>
    </row>
    <row r="181" spans="1:14" x14ac:dyDescent="0.15">
      <c r="A181" s="488"/>
      <c r="B181" s="489"/>
      <c r="C181" s="489"/>
      <c r="D181" s="489"/>
      <c r="E181" s="489"/>
      <c r="F181" s="489"/>
      <c r="G181" s="489"/>
      <c r="H181" s="489"/>
      <c r="I181" s="489"/>
      <c r="J181" s="489"/>
      <c r="K181" s="489"/>
      <c r="L181" s="489"/>
      <c r="M181" s="489"/>
      <c r="N181" s="490"/>
    </row>
    <row r="182" spans="1:14" x14ac:dyDescent="0.15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3"/>
    </row>
    <row r="183" spans="1:14" x14ac:dyDescent="0.15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3"/>
    </row>
    <row r="184" spans="1:14" x14ac:dyDescent="0.15">
      <c r="A184" s="448" t="s">
        <v>14</v>
      </c>
      <c r="B184" s="234"/>
      <c r="C184" s="234"/>
      <c r="D184" s="234" t="s">
        <v>27</v>
      </c>
      <c r="E184" s="234"/>
      <c r="F184" s="234"/>
      <c r="G184" s="234"/>
      <c r="H184" s="234" t="s">
        <v>20</v>
      </c>
      <c r="I184" s="234"/>
      <c r="J184" s="234"/>
      <c r="K184" s="234"/>
      <c r="L184" s="498" t="str">
        <f>Q8</f>
        <v>정자로</v>
      </c>
      <c r="M184" s="499"/>
      <c r="N184" s="500"/>
    </row>
    <row r="185" spans="1:14" x14ac:dyDescent="0.15">
      <c r="A185" s="448"/>
      <c r="B185" s="234"/>
      <c r="C185" s="234"/>
      <c r="D185" s="234"/>
      <c r="E185" s="234"/>
      <c r="F185" s="234"/>
      <c r="G185" s="234"/>
      <c r="H185" s="234"/>
      <c r="I185" s="234"/>
      <c r="J185" s="234"/>
      <c r="K185" s="234"/>
      <c r="L185" s="501"/>
      <c r="M185" s="502"/>
      <c r="N185" s="503"/>
    </row>
    <row r="186" spans="1:14" ht="13.5" customHeight="1" x14ac:dyDescent="0.15">
      <c r="A186" s="448" t="s">
        <v>15</v>
      </c>
      <c r="B186" s="234"/>
      <c r="C186" s="234"/>
      <c r="D186" s="478">
        <f>E118</f>
        <v>0</v>
      </c>
      <c r="E186" s="473"/>
      <c r="F186" s="473"/>
      <c r="G186" s="473"/>
      <c r="H186" s="473"/>
      <c r="I186" s="473"/>
      <c r="J186" s="473"/>
      <c r="K186" s="473"/>
      <c r="L186" s="473"/>
      <c r="M186" s="473"/>
      <c r="N186" s="479"/>
    </row>
    <row r="187" spans="1:14" ht="13.5" customHeight="1" x14ac:dyDescent="0.15">
      <c r="A187" s="448"/>
      <c r="B187" s="234"/>
      <c r="C187" s="234"/>
      <c r="D187" s="480"/>
      <c r="E187" s="476"/>
      <c r="F187" s="476"/>
      <c r="G187" s="476"/>
      <c r="H187" s="476"/>
      <c r="I187" s="476"/>
      <c r="J187" s="476"/>
      <c r="K187" s="476"/>
      <c r="L187" s="476"/>
      <c r="M187" s="476"/>
      <c r="N187" s="481"/>
    </row>
    <row r="188" spans="1:14" x14ac:dyDescent="0.15">
      <c r="A188" s="448" t="s">
        <v>34</v>
      </c>
      <c r="B188" s="234"/>
      <c r="C188" s="234"/>
      <c r="D188" s="505" t="str">
        <f>Q6</f>
        <v>열수송관 보수공사</v>
      </c>
      <c r="E188" s="506"/>
      <c r="F188" s="506"/>
      <c r="G188" s="507"/>
      <c r="H188" s="511" t="s">
        <v>38</v>
      </c>
      <c r="I188" s="511"/>
      <c r="J188" s="511"/>
      <c r="K188" s="511"/>
      <c r="L188" s="513" t="str">
        <f>E122</f>
        <v>영구 및 일시 각15일</v>
      </c>
      <c r="M188" s="513"/>
      <c r="N188" s="514"/>
    </row>
    <row r="189" spans="1:14" x14ac:dyDescent="0.15">
      <c r="A189" s="448"/>
      <c r="B189" s="234"/>
      <c r="C189" s="234"/>
      <c r="D189" s="508"/>
      <c r="E189" s="509"/>
      <c r="F189" s="509"/>
      <c r="G189" s="510"/>
      <c r="H189" s="512"/>
      <c r="I189" s="512"/>
      <c r="J189" s="512"/>
      <c r="K189" s="512"/>
      <c r="L189" s="515"/>
      <c r="M189" s="515"/>
      <c r="N189" s="516"/>
    </row>
    <row r="190" spans="1:14" x14ac:dyDescent="0.15">
      <c r="A190" s="448" t="s">
        <v>28</v>
      </c>
      <c r="B190" s="234"/>
      <c r="C190" s="234"/>
      <c r="D190" s="234" t="str">
        <f>Q7</f>
        <v>열수송관</v>
      </c>
      <c r="E190" s="234"/>
      <c r="F190" s="234"/>
      <c r="G190" s="234"/>
      <c r="H190" s="234" t="s">
        <v>37</v>
      </c>
      <c r="I190" s="234"/>
      <c r="J190" s="234"/>
      <c r="K190" s="234"/>
      <c r="L190" s="496">
        <f>J120</f>
        <v>0</v>
      </c>
      <c r="M190" s="496"/>
      <c r="N190" s="497"/>
    </row>
    <row r="191" spans="1:14" x14ac:dyDescent="0.15">
      <c r="A191" s="448"/>
      <c r="B191" s="234"/>
      <c r="C191" s="234"/>
      <c r="D191" s="234"/>
      <c r="E191" s="234"/>
      <c r="F191" s="234"/>
      <c r="G191" s="234"/>
      <c r="H191" s="234"/>
      <c r="I191" s="234"/>
      <c r="J191" s="234"/>
      <c r="K191" s="234"/>
      <c r="L191" s="496"/>
      <c r="M191" s="496"/>
      <c r="N191" s="497"/>
    </row>
    <row r="192" spans="1:14" x14ac:dyDescent="0.15">
      <c r="A192" s="448" t="s">
        <v>29</v>
      </c>
      <c r="B192" s="234"/>
      <c r="C192" s="234"/>
      <c r="D192" s="234" t="s">
        <v>42</v>
      </c>
      <c r="E192" s="234"/>
      <c r="F192" s="234"/>
      <c r="G192" s="234"/>
      <c r="H192" s="532" t="s">
        <v>39</v>
      </c>
      <c r="I192" s="234"/>
      <c r="J192" s="234"/>
      <c r="K192" s="234"/>
      <c r="L192" s="533" t="str">
        <f>L188</f>
        <v>영구 및 일시 각15일</v>
      </c>
      <c r="M192" s="234"/>
      <c r="N192" s="504"/>
    </row>
    <row r="193" spans="1:14" x14ac:dyDescent="0.15">
      <c r="A193" s="448"/>
      <c r="B193" s="234"/>
      <c r="C193" s="234"/>
      <c r="D193" s="234"/>
      <c r="E193" s="234"/>
      <c r="F193" s="234"/>
      <c r="G193" s="234"/>
      <c r="H193" s="234"/>
      <c r="I193" s="234"/>
      <c r="J193" s="234"/>
      <c r="K193" s="234"/>
      <c r="L193" s="234"/>
      <c r="M193" s="234"/>
      <c r="N193" s="504"/>
    </row>
    <row r="194" spans="1:14" x14ac:dyDescent="0.15">
      <c r="A194" s="448" t="s">
        <v>30</v>
      </c>
      <c r="B194" s="234"/>
      <c r="C194" s="234"/>
      <c r="D194" s="234" t="s">
        <v>41</v>
      </c>
      <c r="E194" s="234"/>
      <c r="F194" s="234"/>
      <c r="G194" s="234"/>
      <c r="H194" s="234" t="s">
        <v>35</v>
      </c>
      <c r="I194" s="234"/>
      <c r="J194" s="234"/>
      <c r="K194" s="234"/>
      <c r="L194" s="234" t="s">
        <v>40</v>
      </c>
      <c r="M194" s="234"/>
      <c r="N194" s="504"/>
    </row>
    <row r="195" spans="1:14" x14ac:dyDescent="0.15">
      <c r="A195" s="448"/>
      <c r="B195" s="234"/>
      <c r="C195" s="234"/>
      <c r="D195" s="234"/>
      <c r="E195" s="234"/>
      <c r="F195" s="234"/>
      <c r="G195" s="234"/>
      <c r="H195" s="234"/>
      <c r="I195" s="234"/>
      <c r="J195" s="234"/>
      <c r="K195" s="234"/>
      <c r="L195" s="234"/>
      <c r="M195" s="234"/>
      <c r="N195" s="504"/>
    </row>
    <row r="196" spans="1:14" x14ac:dyDescent="0.15">
      <c r="A196" s="448" t="s">
        <v>31</v>
      </c>
      <c r="B196" s="234"/>
      <c r="C196" s="234" t="s">
        <v>32</v>
      </c>
      <c r="D196" s="505">
        <f>E110</f>
        <v>0</v>
      </c>
      <c r="E196" s="506"/>
      <c r="F196" s="506"/>
      <c r="G196" s="507"/>
      <c r="H196" s="234" t="s">
        <v>36</v>
      </c>
      <c r="I196" s="234"/>
      <c r="J196" s="234"/>
      <c r="K196" s="234"/>
      <c r="L196" s="520">
        <f>E120</f>
        <v>0</v>
      </c>
      <c r="M196" s="520"/>
      <c r="N196" s="521"/>
    </row>
    <row r="197" spans="1:14" x14ac:dyDescent="0.15">
      <c r="A197" s="448"/>
      <c r="B197" s="234"/>
      <c r="C197" s="234"/>
      <c r="D197" s="508"/>
      <c r="E197" s="509"/>
      <c r="F197" s="509"/>
      <c r="G197" s="510"/>
      <c r="H197" s="234"/>
      <c r="I197" s="234"/>
      <c r="J197" s="234"/>
      <c r="K197" s="234"/>
      <c r="L197" s="520"/>
      <c r="M197" s="520"/>
      <c r="N197" s="521"/>
    </row>
    <row r="198" spans="1:14" x14ac:dyDescent="0.15">
      <c r="A198" s="448"/>
      <c r="B198" s="234"/>
      <c r="C198" s="234" t="s">
        <v>33</v>
      </c>
      <c r="D198" s="522">
        <f>E112</f>
        <v>0</v>
      </c>
      <c r="E198" s="522"/>
      <c r="F198" s="522"/>
      <c r="G198" s="522"/>
      <c r="H198" s="234" t="s">
        <v>72</v>
      </c>
      <c r="I198" s="234"/>
      <c r="J198" s="234"/>
      <c r="K198" s="234"/>
      <c r="L198" s="523"/>
      <c r="M198" s="524"/>
      <c r="N198" s="525"/>
    </row>
    <row r="199" spans="1:14" ht="14.25" thickBot="1" x14ac:dyDescent="0.2">
      <c r="A199" s="519"/>
      <c r="B199" s="511"/>
      <c r="C199" s="511"/>
      <c r="D199" s="522"/>
      <c r="E199" s="522"/>
      <c r="F199" s="522"/>
      <c r="G199" s="522"/>
      <c r="H199" s="511"/>
      <c r="I199" s="511"/>
      <c r="J199" s="511"/>
      <c r="K199" s="511"/>
      <c r="L199" s="526"/>
      <c r="M199" s="526"/>
      <c r="N199" s="527"/>
    </row>
    <row r="200" spans="1:14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 spans="1:14" ht="14.25" thickBo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</row>
    <row r="202" spans="1:14" ht="7.5" customHeight="1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</row>
    <row r="203" spans="1:14" ht="5.2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</row>
    <row r="204" spans="1:14" ht="13.5" customHeight="1" x14ac:dyDescent="0.15">
      <c r="A204" s="489" t="s">
        <v>103</v>
      </c>
      <c r="B204" s="489"/>
      <c r="C204" s="489"/>
      <c r="D204" s="489"/>
      <c r="E204" s="489"/>
      <c r="F204" s="489"/>
      <c r="G204" s="489"/>
      <c r="H204" s="489"/>
      <c r="I204" s="489"/>
      <c r="J204" s="489"/>
      <c r="K204" s="489"/>
      <c r="L204" s="489"/>
      <c r="M204" s="489"/>
      <c r="N204" s="489"/>
    </row>
    <row r="205" spans="1:14" ht="6.75" customHeight="1" x14ac:dyDescent="0.15">
      <c r="A205" s="489"/>
      <c r="B205" s="489"/>
      <c r="C205" s="489"/>
      <c r="D205" s="489"/>
      <c r="E205" s="489"/>
      <c r="F205" s="489"/>
      <c r="G205" s="489"/>
      <c r="H205" s="489"/>
      <c r="I205" s="489"/>
      <c r="J205" s="489"/>
      <c r="K205" s="489"/>
      <c r="L205" s="489"/>
      <c r="M205" s="489"/>
      <c r="N205" s="489"/>
    </row>
    <row r="206" spans="1:14" ht="6" customHeight="1" x14ac:dyDescent="0.15">
      <c r="A206" s="489"/>
      <c r="B206" s="489"/>
      <c r="C206" s="489"/>
      <c r="D206" s="489"/>
      <c r="E206" s="489"/>
      <c r="F206" s="489"/>
      <c r="G206" s="489"/>
      <c r="H206" s="489"/>
      <c r="I206" s="489"/>
      <c r="J206" s="489"/>
      <c r="K206" s="489"/>
      <c r="L206" s="489"/>
      <c r="M206" s="489"/>
      <c r="N206" s="489"/>
    </row>
    <row r="207" spans="1:14" x14ac:dyDescent="0.15">
      <c r="A207" s="489"/>
      <c r="B207" s="489"/>
      <c r="C207" s="489"/>
      <c r="D207" s="489"/>
      <c r="E207" s="489"/>
      <c r="F207" s="489"/>
      <c r="G207" s="489"/>
      <c r="H207" s="489"/>
      <c r="I207" s="489"/>
      <c r="J207" s="489"/>
      <c r="K207" s="489"/>
      <c r="L207" s="489"/>
      <c r="M207" s="489"/>
      <c r="N207" s="489"/>
    </row>
    <row r="208" spans="1:14" x14ac:dyDescent="0.15">
      <c r="A208" s="489"/>
      <c r="B208" s="489"/>
      <c r="C208" s="489"/>
      <c r="D208" s="489"/>
      <c r="E208" s="489"/>
      <c r="F208" s="489"/>
      <c r="G208" s="489"/>
      <c r="H208" s="489"/>
      <c r="I208" s="489"/>
      <c r="J208" s="489"/>
      <c r="K208" s="489"/>
      <c r="L208" s="489"/>
      <c r="M208" s="489"/>
      <c r="N208" s="489"/>
    </row>
    <row r="209" spans="1:14" x14ac:dyDescent="0.15">
      <c r="A209" s="8" t="s">
        <v>104</v>
      </c>
      <c r="B209" s="10" t="s">
        <v>105</v>
      </c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</row>
    <row r="210" spans="1:14" x14ac:dyDescent="0.15">
      <c r="A210" s="9"/>
      <c r="B210" s="12" t="s">
        <v>106</v>
      </c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</row>
    <row r="211" spans="1:14" x14ac:dyDescent="0.15">
      <c r="A211" s="9"/>
      <c r="B211" s="10" t="s">
        <v>107</v>
      </c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</row>
    <row r="212" spans="1:14" x14ac:dyDescent="0.15">
      <c r="A212" s="9"/>
      <c r="B212" s="10" t="s">
        <v>108</v>
      </c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</row>
    <row r="213" spans="1:14" x14ac:dyDescent="0.15">
      <c r="A213" s="9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</row>
    <row r="214" spans="1:14" x14ac:dyDescent="0.15">
      <c r="A214" s="13" t="s">
        <v>5</v>
      </c>
      <c r="B214" s="12" t="s">
        <v>109</v>
      </c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</row>
    <row r="215" spans="1:14" x14ac:dyDescent="0.15">
      <c r="A215" s="13"/>
      <c r="B215" s="10" t="s">
        <v>110</v>
      </c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</row>
    <row r="216" spans="1:14" x14ac:dyDescent="0.15">
      <c r="A216" s="13"/>
      <c r="B216" s="10" t="s">
        <v>111</v>
      </c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</row>
    <row r="217" spans="1:14" x14ac:dyDescent="0.15">
      <c r="A217" s="13"/>
      <c r="B217" s="10" t="s">
        <v>112</v>
      </c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</row>
    <row r="218" spans="1:14" x14ac:dyDescent="0.15">
      <c r="A218" s="13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</row>
    <row r="219" spans="1:14" x14ac:dyDescent="0.15">
      <c r="A219" s="13" t="s">
        <v>5</v>
      </c>
      <c r="B219" s="10" t="s">
        <v>113</v>
      </c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</row>
    <row r="220" spans="1:14" x14ac:dyDescent="0.15">
      <c r="A220" s="13"/>
      <c r="B220" s="10" t="s">
        <v>182</v>
      </c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</row>
    <row r="221" spans="1:14" x14ac:dyDescent="0.15">
      <c r="A221" s="13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</row>
    <row r="222" spans="1:14" x14ac:dyDescent="0.15">
      <c r="A222" s="13" t="s">
        <v>5</v>
      </c>
      <c r="B222" s="10" t="s">
        <v>114</v>
      </c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</row>
    <row r="223" spans="1:14" x14ac:dyDescent="0.15">
      <c r="A223" s="13"/>
      <c r="B223" s="10" t="s">
        <v>115</v>
      </c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</row>
    <row r="224" spans="1:14" x14ac:dyDescent="0.15">
      <c r="A224" s="13"/>
      <c r="B224" s="10" t="s">
        <v>116</v>
      </c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</row>
    <row r="225" spans="1:14" x14ac:dyDescent="0.15">
      <c r="A225" s="13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</row>
    <row r="226" spans="1:14" x14ac:dyDescent="0.15">
      <c r="A226" s="13" t="s">
        <v>5</v>
      </c>
      <c r="B226" s="10" t="s">
        <v>117</v>
      </c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</row>
    <row r="227" spans="1:14" x14ac:dyDescent="0.15">
      <c r="A227" s="13"/>
      <c r="B227" s="10" t="s">
        <v>118</v>
      </c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</row>
    <row r="228" spans="1:14" x14ac:dyDescent="0.15">
      <c r="A228" s="13"/>
      <c r="B228" s="10" t="s">
        <v>119</v>
      </c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</row>
    <row r="229" spans="1:14" x14ac:dyDescent="0.15">
      <c r="A229" s="13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</row>
    <row r="230" spans="1:14" x14ac:dyDescent="0.15">
      <c r="A230" s="13" t="s">
        <v>5</v>
      </c>
      <c r="B230" s="10" t="s">
        <v>120</v>
      </c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</row>
    <row r="231" spans="1:14" x14ac:dyDescent="0.15">
      <c r="A231" s="13"/>
      <c r="B231" s="10" t="s">
        <v>121</v>
      </c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</row>
    <row r="232" spans="1:14" x14ac:dyDescent="0.15">
      <c r="A232" s="13"/>
      <c r="B232" s="10" t="s">
        <v>122</v>
      </c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</row>
    <row r="233" spans="1:14" x14ac:dyDescent="0.15">
      <c r="A233" s="13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</row>
    <row r="234" spans="1:14" x14ac:dyDescent="0.15">
      <c r="A234" s="13" t="s">
        <v>5</v>
      </c>
      <c r="B234" s="10" t="s">
        <v>123</v>
      </c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</row>
    <row r="235" spans="1:14" x14ac:dyDescent="0.15">
      <c r="A235" s="13"/>
      <c r="B235" s="10" t="s">
        <v>124</v>
      </c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</row>
    <row r="236" spans="1:14" x14ac:dyDescent="0.15">
      <c r="A236" s="13"/>
      <c r="B236" s="10" t="s">
        <v>125</v>
      </c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</row>
    <row r="237" spans="1:14" x14ac:dyDescent="0.15">
      <c r="A237" s="13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</row>
    <row r="238" spans="1:14" x14ac:dyDescent="0.15">
      <c r="A238" s="13" t="s">
        <v>5</v>
      </c>
      <c r="B238" s="10" t="s">
        <v>126</v>
      </c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</row>
    <row r="239" spans="1:14" x14ac:dyDescent="0.15">
      <c r="A239" s="13"/>
      <c r="B239" s="10" t="s">
        <v>127</v>
      </c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</row>
    <row r="240" spans="1:14" x14ac:dyDescent="0.15">
      <c r="A240" s="13"/>
      <c r="B240" s="10" t="s">
        <v>128</v>
      </c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</row>
    <row r="241" spans="1:14" x14ac:dyDescent="0.15">
      <c r="A241" s="13"/>
      <c r="B241" s="12" t="s">
        <v>129</v>
      </c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</row>
    <row r="242" spans="1:14" x14ac:dyDescent="0.15">
      <c r="A242" s="13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</row>
    <row r="243" spans="1:14" x14ac:dyDescent="0.15">
      <c r="A243" s="13" t="s">
        <v>5</v>
      </c>
      <c r="B243" s="10" t="s">
        <v>130</v>
      </c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</row>
    <row r="244" spans="1:14" x14ac:dyDescent="0.15">
      <c r="A244" s="13"/>
      <c r="B244" s="12" t="s">
        <v>131</v>
      </c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</row>
    <row r="245" spans="1:14" x14ac:dyDescent="0.15">
      <c r="A245" s="13"/>
      <c r="B245" s="10" t="s">
        <v>132</v>
      </c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</row>
    <row r="246" spans="1:14" x14ac:dyDescent="0.15">
      <c r="A246" s="13" t="s">
        <v>133</v>
      </c>
      <c r="B246" s="57" t="s">
        <v>134</v>
      </c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</row>
    <row r="247" spans="1:14" x14ac:dyDescent="0.15">
      <c r="A247" s="13"/>
      <c r="B247" s="57" t="s">
        <v>135</v>
      </c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</row>
    <row r="248" spans="1:14" x14ac:dyDescent="0.15">
      <c r="A248" s="13"/>
      <c r="B248" s="10" t="s">
        <v>136</v>
      </c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</row>
    <row r="249" spans="1:14" x14ac:dyDescent="0.15">
      <c r="A249" s="13" t="s">
        <v>133</v>
      </c>
      <c r="B249" s="10" t="s">
        <v>137</v>
      </c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</row>
    <row r="250" spans="1:14" x14ac:dyDescent="0.15">
      <c r="A250" s="13"/>
      <c r="B250" s="10" t="s">
        <v>138</v>
      </c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</row>
    <row r="251" spans="1:14" x14ac:dyDescent="0.15">
      <c r="A251" s="13"/>
      <c r="B251" s="10" t="s">
        <v>139</v>
      </c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</row>
    <row r="252" spans="1:14" x14ac:dyDescent="0.15">
      <c r="A252" s="13"/>
      <c r="B252" s="10" t="s">
        <v>140</v>
      </c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</row>
    <row r="253" spans="1:14" x14ac:dyDescent="0.15">
      <c r="A253" s="13" t="s">
        <v>133</v>
      </c>
      <c r="B253" s="10" t="s">
        <v>141</v>
      </c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</row>
    <row r="254" spans="1:14" x14ac:dyDescent="0.15">
      <c r="A254" s="13"/>
      <c r="B254" s="10" t="s">
        <v>142</v>
      </c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</row>
    <row r="255" spans="1:14" x14ac:dyDescent="0.15">
      <c r="A255" s="13"/>
      <c r="B255" s="10" t="s">
        <v>143</v>
      </c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</row>
    <row r="256" spans="1:14" x14ac:dyDescent="0.15">
      <c r="A256" s="13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</row>
    <row r="257" spans="1:14" x14ac:dyDescent="0.15">
      <c r="A257" s="13" t="s">
        <v>133</v>
      </c>
      <c r="B257" s="10" t="s">
        <v>144</v>
      </c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</row>
    <row r="258" spans="1:14" x14ac:dyDescent="0.15">
      <c r="A258" s="13"/>
      <c r="B258" s="10" t="s">
        <v>145</v>
      </c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</row>
    <row r="259" spans="1:14" x14ac:dyDescent="0.15">
      <c r="A259" s="13" t="s">
        <v>133</v>
      </c>
      <c r="B259" s="10" t="s">
        <v>146</v>
      </c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</row>
    <row r="260" spans="1:14" x14ac:dyDescent="0.15">
      <c r="A260" s="13"/>
      <c r="B260" s="10" t="s">
        <v>147</v>
      </c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</row>
    <row r="261" spans="1:14" x14ac:dyDescent="0.15">
      <c r="A261" s="13"/>
      <c r="B261" s="56" t="s">
        <v>181</v>
      </c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</row>
    <row r="262" spans="1:14" x14ac:dyDescent="0.15">
      <c r="A262" s="13" t="s">
        <v>148</v>
      </c>
      <c r="B262" s="10" t="s">
        <v>149</v>
      </c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</row>
    <row r="263" spans="1:14" x14ac:dyDescent="0.15">
      <c r="A263" s="13"/>
      <c r="B263" s="10" t="s">
        <v>150</v>
      </c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</row>
    <row r="264" spans="1:14" x14ac:dyDescent="0.15">
      <c r="A264" s="13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</row>
    <row r="265" spans="1:14" x14ac:dyDescent="0.15">
      <c r="A265" s="13" t="s">
        <v>5</v>
      </c>
      <c r="B265" s="10" t="s">
        <v>151</v>
      </c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</row>
    <row r="266" spans="1:14" x14ac:dyDescent="0.15">
      <c r="A266" s="13"/>
      <c r="B266" s="10" t="s">
        <v>152</v>
      </c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</row>
    <row r="267" spans="1:14" x14ac:dyDescent="0.15">
      <c r="A267" s="13"/>
      <c r="B267" s="10" t="s">
        <v>153</v>
      </c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</row>
    <row r="268" spans="1:14" x14ac:dyDescent="0.15">
      <c r="A268" s="13"/>
      <c r="B268" s="10" t="s">
        <v>154</v>
      </c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</row>
    <row r="269" spans="1:14" x14ac:dyDescent="0.15">
      <c r="A269" s="13"/>
      <c r="B269" s="12" t="s">
        <v>155</v>
      </c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</row>
    <row r="270" spans="1:14" x14ac:dyDescent="0.15">
      <c r="A270" s="13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</row>
    <row r="271" spans="1:14" x14ac:dyDescent="0.15">
      <c r="A271" s="13" t="s">
        <v>5</v>
      </c>
      <c r="B271" s="10" t="s">
        <v>156</v>
      </c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</row>
    <row r="272" spans="1:14" x14ac:dyDescent="0.15">
      <c r="A272" s="13"/>
      <c r="B272" s="10" t="s">
        <v>157</v>
      </c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</row>
    <row r="273" spans="1:14" x14ac:dyDescent="0.15">
      <c r="A273" s="13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</row>
    <row r="274" spans="1:14" x14ac:dyDescent="0.15">
      <c r="A274" s="13" t="s">
        <v>5</v>
      </c>
      <c r="B274" s="10" t="s">
        <v>158</v>
      </c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</row>
    <row r="275" spans="1:14" x14ac:dyDescent="0.15">
      <c r="A275" s="13"/>
      <c r="B275" s="10" t="s">
        <v>159</v>
      </c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</row>
    <row r="276" spans="1:14" x14ac:dyDescent="0.15">
      <c r="A276" s="13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</row>
    <row r="277" spans="1:14" x14ac:dyDescent="0.15">
      <c r="A277" s="13" t="s">
        <v>5</v>
      </c>
      <c r="B277" s="10" t="s">
        <v>160</v>
      </c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</row>
    <row r="278" spans="1:14" x14ac:dyDescent="0.15">
      <c r="A278" s="13"/>
      <c r="B278" s="10" t="s">
        <v>161</v>
      </c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</row>
    <row r="279" spans="1:14" x14ac:dyDescent="0.15">
      <c r="A279" s="13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</row>
    <row r="280" spans="1:14" x14ac:dyDescent="0.15">
      <c r="A280" s="13" t="s">
        <v>5</v>
      </c>
      <c r="B280" s="10" t="s">
        <v>162</v>
      </c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</row>
    <row r="281" spans="1:14" x14ac:dyDescent="0.15">
      <c r="A281" s="13"/>
      <c r="B281" s="10" t="s">
        <v>163</v>
      </c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</row>
    <row r="282" spans="1:14" x14ac:dyDescent="0.15">
      <c r="A282" s="13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</row>
    <row r="283" spans="1:14" x14ac:dyDescent="0.15">
      <c r="A283" s="13" t="s">
        <v>5</v>
      </c>
      <c r="B283" s="10" t="s">
        <v>164</v>
      </c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</row>
    <row r="284" spans="1:14" x14ac:dyDescent="0.15">
      <c r="A284" s="13"/>
      <c r="B284" s="10" t="s">
        <v>165</v>
      </c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</row>
    <row r="285" spans="1:14" x14ac:dyDescent="0.15">
      <c r="A285" s="13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</row>
    <row r="286" spans="1:14" x14ac:dyDescent="0.15">
      <c r="A286" s="13" t="s">
        <v>5</v>
      </c>
      <c r="B286" s="10" t="s">
        <v>166</v>
      </c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</row>
    <row r="287" spans="1:14" x14ac:dyDescent="0.15">
      <c r="A287" s="13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</row>
    <row r="288" spans="1:14" x14ac:dyDescent="0.15">
      <c r="A288" s="13" t="s">
        <v>5</v>
      </c>
      <c r="B288" s="10" t="s">
        <v>167</v>
      </c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</row>
    <row r="289" spans="1:14" x14ac:dyDescent="0.15">
      <c r="A289" s="13"/>
      <c r="B289" s="10" t="s">
        <v>168</v>
      </c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</row>
    <row r="290" spans="1:14" x14ac:dyDescent="0.15">
      <c r="A290" s="13"/>
      <c r="B290" s="10" t="s">
        <v>169</v>
      </c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</row>
    <row r="291" spans="1:14" x14ac:dyDescent="0.15">
      <c r="A291" s="13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</row>
    <row r="292" spans="1:14" x14ac:dyDescent="0.15">
      <c r="A292" s="13" t="s">
        <v>5</v>
      </c>
      <c r="B292" s="517" t="s">
        <v>170</v>
      </c>
      <c r="C292" s="518"/>
      <c r="D292" s="518"/>
      <c r="E292" s="518"/>
      <c r="F292" s="518"/>
      <c r="G292" s="518"/>
      <c r="H292" s="518"/>
      <c r="I292" s="518"/>
      <c r="J292" s="518"/>
      <c r="K292" s="518"/>
      <c r="L292" s="518"/>
      <c r="M292" s="518"/>
      <c r="N292" s="518"/>
    </row>
    <row r="293" spans="1:14" x14ac:dyDescent="0.15">
      <c r="A293" s="13"/>
      <c r="B293" s="518"/>
      <c r="C293" s="518"/>
      <c r="D293" s="518"/>
      <c r="E293" s="518"/>
      <c r="F293" s="518"/>
      <c r="G293" s="518"/>
      <c r="H293" s="518"/>
      <c r="I293" s="518"/>
      <c r="J293" s="518"/>
      <c r="K293" s="518"/>
      <c r="L293" s="518"/>
      <c r="M293" s="518"/>
      <c r="N293" s="518"/>
    </row>
    <row r="294" spans="1:14" x14ac:dyDescent="0.15">
      <c r="A294" s="13"/>
      <c r="B294" s="518"/>
      <c r="C294" s="518"/>
      <c r="D294" s="518"/>
      <c r="E294" s="518"/>
      <c r="F294" s="518"/>
      <c r="G294" s="518"/>
      <c r="H294" s="518"/>
      <c r="I294" s="518"/>
      <c r="J294" s="518"/>
      <c r="K294" s="518"/>
      <c r="L294" s="518"/>
      <c r="M294" s="518"/>
      <c r="N294" s="518"/>
    </row>
    <row r="295" spans="1:14" x14ac:dyDescent="0.15">
      <c r="A295" s="13"/>
      <c r="B295" s="518"/>
      <c r="C295" s="518"/>
      <c r="D295" s="518"/>
      <c r="E295" s="518"/>
      <c r="F295" s="518"/>
      <c r="G295" s="518"/>
      <c r="H295" s="518"/>
      <c r="I295" s="518"/>
      <c r="J295" s="518"/>
      <c r="K295" s="518"/>
      <c r="L295" s="518"/>
      <c r="M295" s="518"/>
      <c r="N295" s="518"/>
    </row>
    <row r="296" spans="1:14" x14ac:dyDescent="0.15">
      <c r="A296" s="13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</row>
    <row r="297" spans="1:14" x14ac:dyDescent="0.15">
      <c r="A297" s="13" t="s">
        <v>5</v>
      </c>
      <c r="B297" s="10" t="s">
        <v>171</v>
      </c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</row>
    <row r="298" spans="1:14" x14ac:dyDescent="0.15">
      <c r="A298" s="13"/>
      <c r="B298" s="10" t="s">
        <v>172</v>
      </c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</row>
    <row r="299" spans="1:14" x14ac:dyDescent="0.15">
      <c r="A299" s="13"/>
      <c r="B299" s="10" t="s">
        <v>173</v>
      </c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</row>
    <row r="300" spans="1:14" x14ac:dyDescent="0.15">
      <c r="A300" s="13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</row>
    <row r="301" spans="1:14" x14ac:dyDescent="0.15">
      <c r="A301" s="13" t="s">
        <v>5</v>
      </c>
      <c r="B301" s="10" t="s">
        <v>174</v>
      </c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</row>
    <row r="302" spans="1:14" x14ac:dyDescent="0.15">
      <c r="A302" s="13"/>
      <c r="B302" s="10" t="s">
        <v>175</v>
      </c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</row>
    <row r="303" spans="1:14" x14ac:dyDescent="0.15">
      <c r="A303" s="13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</row>
    <row r="304" spans="1:14" x14ac:dyDescent="0.15">
      <c r="A304" s="13" t="s">
        <v>5</v>
      </c>
      <c r="B304" s="10" t="s">
        <v>176</v>
      </c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</row>
    <row r="305" spans="1:14" x14ac:dyDescent="0.15">
      <c r="A305" s="13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</row>
    <row r="306" spans="1:14" x14ac:dyDescent="0.15">
      <c r="A306" s="13" t="s">
        <v>5</v>
      </c>
      <c r="B306" s="10" t="s">
        <v>177</v>
      </c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</row>
    <row r="307" spans="1:14" x14ac:dyDescent="0.15">
      <c r="A307" s="13"/>
      <c r="B307" s="12" t="s">
        <v>178</v>
      </c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</row>
    <row r="308" spans="1:14" x14ac:dyDescent="0.15">
      <c r="A308" s="9"/>
      <c r="B308" s="12" t="s">
        <v>179</v>
      </c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</row>
    <row r="309" spans="1:14" x14ac:dyDescent="0.15">
      <c r="A309" s="9"/>
      <c r="B309" s="12" t="s">
        <v>180</v>
      </c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</row>
    <row r="310" spans="1:14" x14ac:dyDescent="0.15">
      <c r="A310" s="9"/>
      <c r="B310" s="12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</row>
    <row r="311" spans="1:14" s="9" customFormat="1" x14ac:dyDescent="0.15">
      <c r="A311" s="9" t="s">
        <v>183</v>
      </c>
      <c r="B311" s="10" t="s">
        <v>184</v>
      </c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</row>
    <row r="312" spans="1:14" s="9" customFormat="1" x14ac:dyDescent="0.15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</row>
    <row r="313" spans="1:14" s="9" customFormat="1" x14ac:dyDescent="0.15">
      <c r="A313" s="9" t="s">
        <v>183</v>
      </c>
      <c r="B313" s="10" t="s">
        <v>185</v>
      </c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</row>
    <row r="314" spans="1:14" x14ac:dyDescent="0.15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</row>
    <row r="315" spans="1:14" x14ac:dyDescent="0.15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</row>
    <row r="316" spans="1:14" x14ac:dyDescent="0.15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</row>
    <row r="317" spans="1:14" x14ac:dyDescent="0.15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</row>
    <row r="318" spans="1:14" x14ac:dyDescent="0.15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</row>
    <row r="319" spans="1:14" x14ac:dyDescent="0.15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</row>
    <row r="320" spans="1:14" x14ac:dyDescent="0.15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</row>
    <row r="321" spans="2:14" x14ac:dyDescent="0.15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</row>
    <row r="322" spans="2:14" x14ac:dyDescent="0.15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</row>
    <row r="323" spans="2:14" x14ac:dyDescent="0.15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</row>
    <row r="324" spans="2:14" x14ac:dyDescent="0.15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</row>
    <row r="325" spans="2:14" x14ac:dyDescent="0.15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</row>
  </sheetData>
  <mergeCells count="476">
    <mergeCell ref="A118:T118"/>
    <mergeCell ref="A111:B113"/>
    <mergeCell ref="C111:T113"/>
    <mergeCell ref="A114:B114"/>
    <mergeCell ref="C114:T114"/>
    <mergeCell ref="F110:L110"/>
    <mergeCell ref="M110:S110"/>
    <mergeCell ref="A116:T116"/>
    <mergeCell ref="A107:B107"/>
    <mergeCell ref="C107:T107"/>
    <mergeCell ref="A108:B108"/>
    <mergeCell ref="C108:F108"/>
    <mergeCell ref="B292:N295"/>
    <mergeCell ref="A196:B199"/>
    <mergeCell ref="C196:C197"/>
    <mergeCell ref="D196:G197"/>
    <mergeCell ref="H196:K197"/>
    <mergeCell ref="L196:N197"/>
    <mergeCell ref="C198:C199"/>
    <mergeCell ref="D198:G199"/>
    <mergeCell ref="H198:K199"/>
    <mergeCell ref="L198:N199"/>
    <mergeCell ref="A204:N208"/>
    <mergeCell ref="D194:G195"/>
    <mergeCell ref="H194:K195"/>
    <mergeCell ref="L194:N195"/>
    <mergeCell ref="A188:C189"/>
    <mergeCell ref="D188:G189"/>
    <mergeCell ref="H188:K189"/>
    <mergeCell ref="L188:N189"/>
    <mergeCell ref="A190:C191"/>
    <mergeCell ref="D190:G191"/>
    <mergeCell ref="H190:K191"/>
    <mergeCell ref="A192:C193"/>
    <mergeCell ref="D192:G193"/>
    <mergeCell ref="H192:K193"/>
    <mergeCell ref="L192:N193"/>
    <mergeCell ref="A194:C195"/>
    <mergeCell ref="A163:N164"/>
    <mergeCell ref="A165:N166"/>
    <mergeCell ref="A170:N172"/>
    <mergeCell ref="L190:N191"/>
    <mergeCell ref="A176:N181"/>
    <mergeCell ref="A184:C185"/>
    <mergeCell ref="D184:G185"/>
    <mergeCell ref="H184:K185"/>
    <mergeCell ref="L184:N185"/>
    <mergeCell ref="A186:C187"/>
    <mergeCell ref="D186:N187"/>
    <mergeCell ref="A122:D123"/>
    <mergeCell ref="E122:N123"/>
    <mergeCell ref="A124:D125"/>
    <mergeCell ref="E124:N125"/>
    <mergeCell ref="A130:N132"/>
    <mergeCell ref="A136:N138"/>
    <mergeCell ref="A145:N148"/>
    <mergeCell ref="A153:F154"/>
    <mergeCell ref="A157:N160"/>
    <mergeCell ref="A109:B109"/>
    <mergeCell ref="C109:T109"/>
    <mergeCell ref="A110:B110"/>
    <mergeCell ref="N93:N94"/>
    <mergeCell ref="A95:N98"/>
    <mergeCell ref="A93:B94"/>
    <mergeCell ref="C93:D94"/>
    <mergeCell ref="E93:G94"/>
    <mergeCell ref="H93:I94"/>
    <mergeCell ref="J93:K94"/>
    <mergeCell ref="G108:M108"/>
    <mergeCell ref="N108:T108"/>
    <mergeCell ref="A100:B100"/>
    <mergeCell ref="A101:T104"/>
    <mergeCell ref="A105:B105"/>
    <mergeCell ref="C105:T105"/>
    <mergeCell ref="A106:B106"/>
    <mergeCell ref="C106:T106"/>
    <mergeCell ref="L93:M94"/>
    <mergeCell ref="N88:N90"/>
    <mergeCell ref="A91:B92"/>
    <mergeCell ref="C91:D92"/>
    <mergeCell ref="E91:G92"/>
    <mergeCell ref="H91:I92"/>
    <mergeCell ref="J91:K92"/>
    <mergeCell ref="L91:M92"/>
    <mergeCell ref="N91:N92"/>
    <mergeCell ref="A88:B90"/>
    <mergeCell ref="E88:G90"/>
    <mergeCell ref="H88:I90"/>
    <mergeCell ref="J78:M87"/>
    <mergeCell ref="A80:B81"/>
    <mergeCell ref="C80:C81"/>
    <mergeCell ref="E80:E81"/>
    <mergeCell ref="F80:F81"/>
    <mergeCell ref="C88:D90"/>
    <mergeCell ref="J88:K90"/>
    <mergeCell ref="L88:M90"/>
    <mergeCell ref="C82:D83"/>
    <mergeCell ref="E82:E83"/>
    <mergeCell ref="F82:F83"/>
    <mergeCell ref="G82:G83"/>
    <mergeCell ref="H82:I83"/>
    <mergeCell ref="C84:D87"/>
    <mergeCell ref="G84:G87"/>
    <mergeCell ref="G80:G81"/>
    <mergeCell ref="H80:I81"/>
    <mergeCell ref="A82:B87"/>
    <mergeCell ref="E84:E87"/>
    <mergeCell ref="F84:F87"/>
    <mergeCell ref="J72:M73"/>
    <mergeCell ref="A74:B75"/>
    <mergeCell ref="C74:C75"/>
    <mergeCell ref="J74:M75"/>
    <mergeCell ref="A76:B77"/>
    <mergeCell ref="H84:I87"/>
    <mergeCell ref="A78:B79"/>
    <mergeCell ref="C78:C79"/>
    <mergeCell ref="H74:I75"/>
    <mergeCell ref="G70:G71"/>
    <mergeCell ref="J70:M71"/>
    <mergeCell ref="A68:B69"/>
    <mergeCell ref="C76:C77"/>
    <mergeCell ref="J76:M77"/>
    <mergeCell ref="A72:B73"/>
    <mergeCell ref="C72:C73"/>
    <mergeCell ref="E72:E73"/>
    <mergeCell ref="F72:F73"/>
    <mergeCell ref="G72:G73"/>
    <mergeCell ref="H72:I73"/>
    <mergeCell ref="E74:E75"/>
    <mergeCell ref="F74:F75"/>
    <mergeCell ref="J66:M67"/>
    <mergeCell ref="N62:N87"/>
    <mergeCell ref="A64:B65"/>
    <mergeCell ref="C64:C65"/>
    <mergeCell ref="E64:E65"/>
    <mergeCell ref="F64:F65"/>
    <mergeCell ref="G64:G65"/>
    <mergeCell ref="H64:I65"/>
    <mergeCell ref="E68:E69"/>
    <mergeCell ref="F68:F69"/>
    <mergeCell ref="C68:C69"/>
    <mergeCell ref="G68:G69"/>
    <mergeCell ref="H68:I69"/>
    <mergeCell ref="E66:E67"/>
    <mergeCell ref="F66:F67"/>
    <mergeCell ref="G66:G67"/>
    <mergeCell ref="H66:I67"/>
    <mergeCell ref="G74:G75"/>
    <mergeCell ref="J68:M69"/>
    <mergeCell ref="A66:B67"/>
    <mergeCell ref="C66:C67"/>
    <mergeCell ref="A70:B71"/>
    <mergeCell ref="E70:E71"/>
    <mergeCell ref="F70:F71"/>
    <mergeCell ref="A54:N56"/>
    <mergeCell ref="A58:B61"/>
    <mergeCell ref="C58:G61"/>
    <mergeCell ref="H58:I61"/>
    <mergeCell ref="J58:M61"/>
    <mergeCell ref="N58:N61"/>
    <mergeCell ref="A46:A47"/>
    <mergeCell ref="J64:M65"/>
    <mergeCell ref="A62:B63"/>
    <mergeCell ref="C62:C63"/>
    <mergeCell ref="D62:D63"/>
    <mergeCell ref="E62:E63"/>
    <mergeCell ref="F62:F63"/>
    <mergeCell ref="G62:G63"/>
    <mergeCell ref="H62:I63"/>
    <mergeCell ref="J62:M63"/>
    <mergeCell ref="I46:I47"/>
    <mergeCell ref="J46:J47"/>
    <mergeCell ref="K46:K47"/>
    <mergeCell ref="L46:L47"/>
    <mergeCell ref="M46:M47"/>
    <mergeCell ref="N46:N47"/>
    <mergeCell ref="B46:B47"/>
    <mergeCell ref="C46:C47"/>
    <mergeCell ref="D46:D47"/>
    <mergeCell ref="E46:E47"/>
    <mergeCell ref="F46:F47"/>
    <mergeCell ref="G46:G47"/>
    <mergeCell ref="H46:H47"/>
    <mergeCell ref="J42:J43"/>
    <mergeCell ref="K42:K43"/>
    <mergeCell ref="L42:L43"/>
    <mergeCell ref="M42:M43"/>
    <mergeCell ref="N42:N43"/>
    <mergeCell ref="A44:A45"/>
    <mergeCell ref="B44:B45"/>
    <mergeCell ref="C44:C45"/>
    <mergeCell ref="D44:D45"/>
    <mergeCell ref="E44:E45"/>
    <mergeCell ref="F44:F45"/>
    <mergeCell ref="G44:G45"/>
    <mergeCell ref="H44:H45"/>
    <mergeCell ref="I44:I45"/>
    <mergeCell ref="K44:K45"/>
    <mergeCell ref="L44:L45"/>
    <mergeCell ref="M44:M45"/>
    <mergeCell ref="N44:N45"/>
    <mergeCell ref="J44:J45"/>
    <mergeCell ref="A42:A43"/>
    <mergeCell ref="B42:B43"/>
    <mergeCell ref="C42:C43"/>
    <mergeCell ref="D42:D43"/>
    <mergeCell ref="E42:E43"/>
    <mergeCell ref="F42:F43"/>
    <mergeCell ref="G42:G43"/>
    <mergeCell ref="H42:H43"/>
    <mergeCell ref="I42:I43"/>
    <mergeCell ref="J38:J39"/>
    <mergeCell ref="K38:K39"/>
    <mergeCell ref="L38:L39"/>
    <mergeCell ref="M38:M39"/>
    <mergeCell ref="N38:N39"/>
    <mergeCell ref="A40:A41"/>
    <mergeCell ref="B40:B41"/>
    <mergeCell ref="C40:C41"/>
    <mergeCell ref="D40:D41"/>
    <mergeCell ref="E40:E41"/>
    <mergeCell ref="F40:F41"/>
    <mergeCell ref="G40:G41"/>
    <mergeCell ref="H40:H41"/>
    <mergeCell ref="I40:I41"/>
    <mergeCell ref="J40:J41"/>
    <mergeCell ref="K40:K41"/>
    <mergeCell ref="L40:L41"/>
    <mergeCell ref="M40:M41"/>
    <mergeCell ref="N40:N41"/>
    <mergeCell ref="A38:A39"/>
    <mergeCell ref="B38:B39"/>
    <mergeCell ref="C38:C39"/>
    <mergeCell ref="D38:D39"/>
    <mergeCell ref="E38:E39"/>
    <mergeCell ref="F38:F39"/>
    <mergeCell ref="G38:G39"/>
    <mergeCell ref="H38:H39"/>
    <mergeCell ref="I38:I39"/>
    <mergeCell ref="J34:J35"/>
    <mergeCell ref="K34:K35"/>
    <mergeCell ref="L34:L35"/>
    <mergeCell ref="M34:M35"/>
    <mergeCell ref="N34:N35"/>
    <mergeCell ref="A36:A37"/>
    <mergeCell ref="B36:B37"/>
    <mergeCell ref="C36:C37"/>
    <mergeCell ref="D36:D37"/>
    <mergeCell ref="E36:E37"/>
    <mergeCell ref="F36:F37"/>
    <mergeCell ref="G36:G37"/>
    <mergeCell ref="H36:H37"/>
    <mergeCell ref="I36:I37"/>
    <mergeCell ref="J36:J37"/>
    <mergeCell ref="K36:K37"/>
    <mergeCell ref="L36:L37"/>
    <mergeCell ref="M36:M37"/>
    <mergeCell ref="N36:N37"/>
    <mergeCell ref="A34:A35"/>
    <mergeCell ref="B34:B35"/>
    <mergeCell ref="C34:C35"/>
    <mergeCell ref="D34:D35"/>
    <mergeCell ref="E34:E35"/>
    <mergeCell ref="F34:F35"/>
    <mergeCell ref="G34:G35"/>
    <mergeCell ref="H34:H35"/>
    <mergeCell ref="I34:I35"/>
    <mergeCell ref="J30:J31"/>
    <mergeCell ref="K30:K31"/>
    <mergeCell ref="L30:L31"/>
    <mergeCell ref="M30:M31"/>
    <mergeCell ref="N30:N31"/>
    <mergeCell ref="A32:A33"/>
    <mergeCell ref="B32:B33"/>
    <mergeCell ref="C32:C33"/>
    <mergeCell ref="D32:D33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N32:N33"/>
    <mergeCell ref="A30:A31"/>
    <mergeCell ref="B30:B31"/>
    <mergeCell ref="C30:C31"/>
    <mergeCell ref="D30:D31"/>
    <mergeCell ref="E30:E31"/>
    <mergeCell ref="F30:F31"/>
    <mergeCell ref="G30:G31"/>
    <mergeCell ref="H30:H31"/>
    <mergeCell ref="I30:I31"/>
    <mergeCell ref="J26:J27"/>
    <mergeCell ref="K26:K27"/>
    <mergeCell ref="L26:L27"/>
    <mergeCell ref="M26:M27"/>
    <mergeCell ref="N26:N27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J28:J29"/>
    <mergeCell ref="K28:K29"/>
    <mergeCell ref="L28:L29"/>
    <mergeCell ref="M28:M29"/>
    <mergeCell ref="N28:N29"/>
    <mergeCell ref="A26:A27"/>
    <mergeCell ref="B26:B27"/>
    <mergeCell ref="C26:C27"/>
    <mergeCell ref="D26:D27"/>
    <mergeCell ref="E26:E27"/>
    <mergeCell ref="F26:F27"/>
    <mergeCell ref="G26:G27"/>
    <mergeCell ref="H26:H27"/>
    <mergeCell ref="I26:I27"/>
    <mergeCell ref="J22:J23"/>
    <mergeCell ref="K22:K23"/>
    <mergeCell ref="L22:L23"/>
    <mergeCell ref="M22:M23"/>
    <mergeCell ref="N22:N23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J24:J25"/>
    <mergeCell ref="K24:K25"/>
    <mergeCell ref="L24:L25"/>
    <mergeCell ref="M24:M25"/>
    <mergeCell ref="N24:N25"/>
    <mergeCell ref="A22:A23"/>
    <mergeCell ref="B22:B23"/>
    <mergeCell ref="C22:C23"/>
    <mergeCell ref="D22:D23"/>
    <mergeCell ref="E22:E23"/>
    <mergeCell ref="F22:F23"/>
    <mergeCell ref="G22:G23"/>
    <mergeCell ref="H22:H23"/>
    <mergeCell ref="I22:I23"/>
    <mergeCell ref="J18:J19"/>
    <mergeCell ref="K18:K19"/>
    <mergeCell ref="L18:L19"/>
    <mergeCell ref="M18:M19"/>
    <mergeCell ref="N18:N19"/>
    <mergeCell ref="A20:A21"/>
    <mergeCell ref="B20:B21"/>
    <mergeCell ref="C20:C21"/>
    <mergeCell ref="D20:D21"/>
    <mergeCell ref="E20:E21"/>
    <mergeCell ref="F20:F21"/>
    <mergeCell ref="G20:G21"/>
    <mergeCell ref="H20:H21"/>
    <mergeCell ref="I20:I21"/>
    <mergeCell ref="J20:J21"/>
    <mergeCell ref="K20:K21"/>
    <mergeCell ref="L20:L21"/>
    <mergeCell ref="M20:M21"/>
    <mergeCell ref="N20:N21"/>
    <mergeCell ref="A18:A19"/>
    <mergeCell ref="B18:B19"/>
    <mergeCell ref="C18:C19"/>
    <mergeCell ref="D18:D19"/>
    <mergeCell ref="E18:E19"/>
    <mergeCell ref="F18:F19"/>
    <mergeCell ref="G18:G19"/>
    <mergeCell ref="H18:H19"/>
    <mergeCell ref="I18:I19"/>
    <mergeCell ref="J14:J15"/>
    <mergeCell ref="K14:K15"/>
    <mergeCell ref="L14:L15"/>
    <mergeCell ref="M14:M15"/>
    <mergeCell ref="N14:N15"/>
    <mergeCell ref="A16:A17"/>
    <mergeCell ref="B16:B17"/>
    <mergeCell ref="C16:C17"/>
    <mergeCell ref="D16:D17"/>
    <mergeCell ref="E16:E17"/>
    <mergeCell ref="F16:F17"/>
    <mergeCell ref="G16:G17"/>
    <mergeCell ref="H16:H17"/>
    <mergeCell ref="I16:I17"/>
    <mergeCell ref="J16:J17"/>
    <mergeCell ref="K16:K17"/>
    <mergeCell ref="L16:L17"/>
    <mergeCell ref="M16:M17"/>
    <mergeCell ref="N16:N17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0:J11"/>
    <mergeCell ref="K10:K11"/>
    <mergeCell ref="J8:J9"/>
    <mergeCell ref="K8:K9"/>
    <mergeCell ref="L10:L11"/>
    <mergeCell ref="M10:M11"/>
    <mergeCell ref="N10:N11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C8:C9"/>
    <mergeCell ref="A10:A11"/>
    <mergeCell ref="B10:B11"/>
    <mergeCell ref="D10:D11"/>
    <mergeCell ref="E10:E11"/>
    <mergeCell ref="F10:F11"/>
    <mergeCell ref="C10:C11"/>
    <mergeCell ref="G10:G11"/>
    <mergeCell ref="H10:H11"/>
    <mergeCell ref="I10:I11"/>
    <mergeCell ref="L6:L7"/>
    <mergeCell ref="M6:M7"/>
    <mergeCell ref="N6:N7"/>
    <mergeCell ref="A8:A9"/>
    <mergeCell ref="B8:B9"/>
    <mergeCell ref="D8:D9"/>
    <mergeCell ref="E8:E9"/>
    <mergeCell ref="F8:F9"/>
    <mergeCell ref="G8:G9"/>
    <mergeCell ref="H8:H9"/>
    <mergeCell ref="I8:I9"/>
    <mergeCell ref="L8:L9"/>
    <mergeCell ref="M8:M9"/>
    <mergeCell ref="N8:N9"/>
    <mergeCell ref="C70:C71"/>
    <mergeCell ref="H70:I71"/>
    <mergeCell ref="A1:N3"/>
    <mergeCell ref="A4:A5"/>
    <mergeCell ref="B4:B5"/>
    <mergeCell ref="C4:C5"/>
    <mergeCell ref="D4:K4"/>
    <mergeCell ref="L4:L5"/>
    <mergeCell ref="M4:M5"/>
    <mergeCell ref="N4:N5"/>
    <mergeCell ref="D5:E5"/>
    <mergeCell ref="F5:G5"/>
    <mergeCell ref="H5:I5"/>
    <mergeCell ref="J5:K5"/>
    <mergeCell ref="A6:A7"/>
    <mergeCell ref="B6:B7"/>
    <mergeCell ref="D6:D7"/>
    <mergeCell ref="E6:E7"/>
    <mergeCell ref="F6:F7"/>
    <mergeCell ref="G6:G7"/>
    <mergeCell ref="H6:H7"/>
    <mergeCell ref="I6:I7"/>
    <mergeCell ref="J6:J7"/>
    <mergeCell ref="K6:K7"/>
  </mergeCells>
  <phoneticPr fontId="3" type="noConversion"/>
  <pageMargins left="0.74" right="0.75" top="1" bottom="1" header="0.5" footer="0.5"/>
  <pageSetup paperSize="9" scale="85" orientation="portrait" r:id="rId1"/>
  <headerFooter alignWithMargins="0"/>
  <rowBreaks count="5" manualBreakCount="5">
    <brk id="50" max="13" man="1"/>
    <brk id="98" max="13" man="1"/>
    <brk id="150" max="13" man="1"/>
    <brk id="201" max="13" man="1"/>
    <brk id="255" max="1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325"/>
  <sheetViews>
    <sheetView showGridLines="0" view="pageBreakPreview" zoomScaleNormal="100" zoomScaleSheetLayoutView="100" workbookViewId="0">
      <selection activeCell="M6" sqref="M6:M7"/>
    </sheetView>
  </sheetViews>
  <sheetFormatPr defaultRowHeight="13.5" x14ac:dyDescent="0.15"/>
  <cols>
    <col min="1" max="1" width="3.88671875" customWidth="1"/>
    <col min="2" max="2" width="9.44140625" customWidth="1"/>
    <col min="3" max="3" width="6.77734375" customWidth="1"/>
    <col min="4" max="4" width="5.33203125" customWidth="1"/>
    <col min="5" max="5" width="5.21875" customWidth="1"/>
    <col min="6" max="7" width="4.6640625" customWidth="1"/>
    <col min="8" max="11" width="4.77734375" customWidth="1"/>
    <col min="12" max="13" width="5" customWidth="1"/>
    <col min="14" max="14" width="6.21875" customWidth="1"/>
    <col min="15" max="15" width="8.88671875" hidden="1" customWidth="1"/>
    <col min="16" max="16" width="10.44140625" hidden="1" customWidth="1"/>
    <col min="17" max="17" width="18.44140625" hidden="1" customWidth="1"/>
    <col min="18" max="18" width="8.88671875" hidden="1" customWidth="1"/>
    <col min="19" max="19" width="8.6640625" hidden="1" customWidth="1"/>
    <col min="20" max="20" width="2.77734375" hidden="1" customWidth="1"/>
    <col min="21" max="21" width="4.6640625" hidden="1" customWidth="1"/>
    <col min="22" max="22" width="7.21875" hidden="1" customWidth="1"/>
    <col min="23" max="24" width="8.88671875" hidden="1" customWidth="1"/>
    <col min="25" max="30" width="8.88671875" customWidth="1"/>
  </cols>
  <sheetData>
    <row r="1" spans="1:23" x14ac:dyDescent="0.15">
      <c r="A1" s="224" t="s">
        <v>94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</row>
    <row r="2" spans="1:23" x14ac:dyDescent="0.15">
      <c r="A2" s="224"/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W2" t="s">
        <v>101</v>
      </c>
    </row>
    <row r="3" spans="1:23" ht="14.25" thickBot="1" x14ac:dyDescent="0.2">
      <c r="A3" s="224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</row>
    <row r="4" spans="1:23" ht="24" customHeight="1" x14ac:dyDescent="0.15">
      <c r="A4" s="225" t="s">
        <v>0</v>
      </c>
      <c r="B4" s="227" t="s">
        <v>4</v>
      </c>
      <c r="C4" s="227" t="s">
        <v>102</v>
      </c>
      <c r="D4" s="229" t="s">
        <v>88</v>
      </c>
      <c r="E4" s="229"/>
      <c r="F4" s="229"/>
      <c r="G4" s="229"/>
      <c r="H4" s="229"/>
      <c r="I4" s="229"/>
      <c r="J4" s="229"/>
      <c r="K4" s="229"/>
      <c r="L4" s="227" t="s">
        <v>71</v>
      </c>
      <c r="M4" s="227" t="s">
        <v>1</v>
      </c>
      <c r="N4" s="230" t="s">
        <v>73</v>
      </c>
      <c r="P4" s="28" t="s">
        <v>77</v>
      </c>
      <c r="Q4" s="28"/>
      <c r="R4" s="28"/>
    </row>
    <row r="5" spans="1:23" x14ac:dyDescent="0.15">
      <c r="A5" s="226"/>
      <c r="B5" s="228"/>
      <c r="C5" s="228"/>
      <c r="D5" s="232" t="s">
        <v>86</v>
      </c>
      <c r="E5" s="233"/>
      <c r="F5" s="234" t="s">
        <v>2</v>
      </c>
      <c r="G5" s="234"/>
      <c r="H5" s="234" t="s">
        <v>87</v>
      </c>
      <c r="I5" s="234"/>
      <c r="J5" s="234" t="s">
        <v>3</v>
      </c>
      <c r="K5" s="234"/>
      <c r="L5" s="228"/>
      <c r="M5" s="228"/>
      <c r="N5" s="231"/>
      <c r="P5" s="28" t="s">
        <v>78</v>
      </c>
      <c r="Q5" s="59" t="s">
        <v>199</v>
      </c>
      <c r="R5" s="28"/>
    </row>
    <row r="6" spans="1:23" ht="13.5" customHeight="1" x14ac:dyDescent="0.15">
      <c r="A6" s="235">
        <v>1</v>
      </c>
      <c r="B6" s="236" t="str">
        <f>Q5</f>
        <v>정자동 257-4번지</v>
      </c>
      <c r="C6" s="55">
        <v>3</v>
      </c>
      <c r="D6" s="237">
        <v>10</v>
      </c>
      <c r="E6" s="239">
        <f>D6*C6</f>
        <v>30</v>
      </c>
      <c r="F6" s="239"/>
      <c r="G6" s="239"/>
      <c r="H6" s="239"/>
      <c r="I6" s="239">
        <f>H6*C7</f>
        <v>0</v>
      </c>
      <c r="J6" s="240"/>
      <c r="K6" s="240"/>
      <c r="L6" s="241" t="s">
        <v>201</v>
      </c>
      <c r="M6" s="242">
        <v>30</v>
      </c>
      <c r="N6" s="244"/>
      <c r="P6" s="28" t="s">
        <v>79</v>
      </c>
      <c r="Q6" s="54" t="s">
        <v>190</v>
      </c>
      <c r="R6" s="28"/>
    </row>
    <row r="7" spans="1:23" ht="13.5" customHeight="1" x14ac:dyDescent="0.15">
      <c r="A7" s="235"/>
      <c r="B7" s="236"/>
      <c r="C7" s="55">
        <v>3</v>
      </c>
      <c r="D7" s="238"/>
      <c r="E7" s="239"/>
      <c r="F7" s="239"/>
      <c r="G7" s="239"/>
      <c r="H7" s="239"/>
      <c r="I7" s="238"/>
      <c r="J7" s="240"/>
      <c r="K7" s="240"/>
      <c r="L7" s="241"/>
      <c r="M7" s="243"/>
      <c r="N7" s="244"/>
      <c r="P7" s="28" t="s">
        <v>28</v>
      </c>
      <c r="Q7" s="54" t="s">
        <v>189</v>
      </c>
      <c r="R7" s="28"/>
    </row>
    <row r="8" spans="1:23" ht="13.5" customHeight="1" x14ac:dyDescent="0.15">
      <c r="A8" s="245"/>
      <c r="B8" s="236"/>
      <c r="C8" s="258"/>
      <c r="D8" s="246"/>
      <c r="E8" s="248"/>
      <c r="F8" s="248"/>
      <c r="G8" s="248"/>
      <c r="H8" s="248"/>
      <c r="I8" s="248"/>
      <c r="J8" s="261"/>
      <c r="K8" s="261"/>
      <c r="L8" s="249"/>
      <c r="M8" s="250"/>
      <c r="N8" s="252"/>
      <c r="P8" s="28" t="s">
        <v>80</v>
      </c>
      <c r="Q8" s="28" t="s">
        <v>200</v>
      </c>
      <c r="R8" s="28"/>
    </row>
    <row r="9" spans="1:23" ht="13.5" customHeight="1" x14ac:dyDescent="0.15">
      <c r="A9" s="245"/>
      <c r="B9" s="236"/>
      <c r="C9" s="259"/>
      <c r="D9" s="247"/>
      <c r="E9" s="248"/>
      <c r="F9" s="248"/>
      <c r="G9" s="248"/>
      <c r="H9" s="248"/>
      <c r="I9" s="247"/>
      <c r="J9" s="261"/>
      <c r="K9" s="261"/>
      <c r="L9" s="249"/>
      <c r="M9" s="251"/>
      <c r="N9" s="252"/>
      <c r="P9" s="28" t="s">
        <v>81</v>
      </c>
      <c r="Q9" s="58" t="s">
        <v>202</v>
      </c>
      <c r="R9" s="28" t="s">
        <v>82</v>
      </c>
    </row>
    <row r="10" spans="1:23" ht="13.5" customHeight="1" x14ac:dyDescent="0.15">
      <c r="A10" s="235"/>
      <c r="B10" s="253"/>
      <c r="C10" s="258"/>
      <c r="D10" s="255"/>
      <c r="E10" s="257"/>
      <c r="F10" s="257"/>
      <c r="G10" s="257"/>
      <c r="H10" s="257"/>
      <c r="I10" s="248"/>
      <c r="J10" s="260"/>
      <c r="K10" s="260"/>
      <c r="L10" s="249"/>
      <c r="M10" s="262"/>
      <c r="N10" s="263"/>
      <c r="P10" s="28" t="s">
        <v>83</v>
      </c>
      <c r="Q10" s="28" t="s">
        <v>186</v>
      </c>
      <c r="R10" s="28"/>
    </row>
    <row r="11" spans="1:23" x14ac:dyDescent="0.15">
      <c r="A11" s="235"/>
      <c r="B11" s="254"/>
      <c r="C11" s="259"/>
      <c r="D11" s="256"/>
      <c r="E11" s="257"/>
      <c r="F11" s="257"/>
      <c r="G11" s="257"/>
      <c r="H11" s="257"/>
      <c r="I11" s="248"/>
      <c r="J11" s="260"/>
      <c r="K11" s="260"/>
      <c r="L11" s="249"/>
      <c r="M11" s="262"/>
      <c r="N11" s="264"/>
      <c r="P11" s="28" t="s">
        <v>84</v>
      </c>
      <c r="Q11" s="28" t="s">
        <v>187</v>
      </c>
      <c r="R11" s="28"/>
    </row>
    <row r="12" spans="1:23" x14ac:dyDescent="0.15">
      <c r="A12" s="235"/>
      <c r="B12" s="265"/>
      <c r="C12" s="267"/>
      <c r="D12" s="258"/>
      <c r="E12" s="267"/>
      <c r="F12" s="267"/>
      <c r="G12" s="267"/>
      <c r="H12" s="267"/>
      <c r="I12" s="267"/>
      <c r="J12" s="267"/>
      <c r="K12" s="267"/>
      <c r="L12" s="268"/>
      <c r="M12" s="268"/>
      <c r="N12" s="269"/>
      <c r="P12" s="28" t="s">
        <v>85</v>
      </c>
      <c r="Q12" s="28" t="s">
        <v>188</v>
      </c>
      <c r="R12" s="28"/>
    </row>
    <row r="13" spans="1:23" x14ac:dyDescent="0.15">
      <c r="A13" s="235"/>
      <c r="B13" s="266"/>
      <c r="C13" s="267"/>
      <c r="D13" s="259"/>
      <c r="E13" s="267"/>
      <c r="F13" s="267"/>
      <c r="G13" s="267"/>
      <c r="H13" s="267"/>
      <c r="I13" s="267"/>
      <c r="J13" s="267"/>
      <c r="K13" s="267"/>
      <c r="L13" s="268"/>
      <c r="M13" s="268"/>
      <c r="N13" s="270"/>
      <c r="Q13" s="28" t="s">
        <v>197</v>
      </c>
    </row>
    <row r="14" spans="1:23" x14ac:dyDescent="0.15">
      <c r="A14" s="235"/>
      <c r="B14" s="265"/>
      <c r="C14" s="267"/>
      <c r="D14" s="258"/>
      <c r="E14" s="267"/>
      <c r="F14" s="267"/>
      <c r="G14" s="267"/>
      <c r="H14" s="267"/>
      <c r="I14" s="267"/>
      <c r="J14" s="267"/>
      <c r="K14" s="267"/>
      <c r="L14" s="268"/>
      <c r="M14" s="268"/>
      <c r="N14" s="271"/>
    </row>
    <row r="15" spans="1:23" x14ac:dyDescent="0.15">
      <c r="A15" s="235"/>
      <c r="B15" s="266"/>
      <c r="C15" s="267"/>
      <c r="D15" s="259"/>
      <c r="E15" s="267"/>
      <c r="F15" s="267"/>
      <c r="G15" s="267"/>
      <c r="H15" s="267"/>
      <c r="I15" s="267"/>
      <c r="J15" s="267"/>
      <c r="K15" s="267"/>
      <c r="L15" s="268"/>
      <c r="M15" s="268"/>
      <c r="N15" s="272"/>
    </row>
    <row r="16" spans="1:23" x14ac:dyDescent="0.15">
      <c r="A16" s="235"/>
      <c r="B16" s="265"/>
      <c r="C16" s="267"/>
      <c r="D16" s="258"/>
      <c r="E16" s="267"/>
      <c r="F16" s="267"/>
      <c r="G16" s="267"/>
      <c r="H16" s="267"/>
      <c r="I16" s="267"/>
      <c r="J16" s="267"/>
      <c r="K16" s="267"/>
      <c r="L16" s="268"/>
      <c r="M16" s="268"/>
      <c r="N16" s="273"/>
    </row>
    <row r="17" spans="1:18" x14ac:dyDescent="0.15">
      <c r="A17" s="235"/>
      <c r="B17" s="266"/>
      <c r="C17" s="267"/>
      <c r="D17" s="259"/>
      <c r="E17" s="267"/>
      <c r="F17" s="267"/>
      <c r="G17" s="267"/>
      <c r="H17" s="267"/>
      <c r="I17" s="267"/>
      <c r="J17" s="267"/>
      <c r="K17" s="267"/>
      <c r="L17" s="268"/>
      <c r="M17" s="268"/>
      <c r="N17" s="273"/>
    </row>
    <row r="18" spans="1:18" x14ac:dyDescent="0.15">
      <c r="A18" s="235"/>
      <c r="B18" s="265"/>
      <c r="C18" s="267"/>
      <c r="D18" s="258"/>
      <c r="E18" s="267"/>
      <c r="F18" s="267"/>
      <c r="G18" s="267"/>
      <c r="H18" s="267"/>
      <c r="I18" s="267"/>
      <c r="J18" s="267"/>
      <c r="K18" s="267"/>
      <c r="L18" s="268"/>
      <c r="M18" s="268"/>
      <c r="N18" s="273"/>
    </row>
    <row r="19" spans="1:18" x14ac:dyDescent="0.15">
      <c r="A19" s="235"/>
      <c r="B19" s="266"/>
      <c r="C19" s="267"/>
      <c r="D19" s="259"/>
      <c r="E19" s="267"/>
      <c r="F19" s="267"/>
      <c r="G19" s="267"/>
      <c r="H19" s="267"/>
      <c r="I19" s="267"/>
      <c r="J19" s="267"/>
      <c r="K19" s="267"/>
      <c r="L19" s="268"/>
      <c r="M19" s="268"/>
      <c r="N19" s="273"/>
    </row>
    <row r="20" spans="1:18" x14ac:dyDescent="0.15">
      <c r="A20" s="274"/>
      <c r="B20" s="276"/>
      <c r="C20" s="258"/>
      <c r="D20" s="258"/>
      <c r="E20" s="258"/>
      <c r="F20" s="258"/>
      <c r="G20" s="258"/>
      <c r="H20" s="258"/>
      <c r="I20" s="258"/>
      <c r="J20" s="258"/>
      <c r="K20" s="258"/>
      <c r="L20" s="278"/>
      <c r="M20" s="278"/>
      <c r="N20" s="280"/>
    </row>
    <row r="21" spans="1:18" x14ac:dyDescent="0.15">
      <c r="A21" s="275"/>
      <c r="B21" s="277"/>
      <c r="C21" s="259"/>
      <c r="D21" s="259"/>
      <c r="E21" s="259"/>
      <c r="F21" s="259"/>
      <c r="G21" s="259"/>
      <c r="H21" s="259"/>
      <c r="I21" s="259"/>
      <c r="J21" s="259"/>
      <c r="K21" s="259"/>
      <c r="L21" s="279"/>
      <c r="M21" s="279"/>
      <c r="N21" s="281"/>
    </row>
    <row r="22" spans="1:18" x14ac:dyDescent="0.15">
      <c r="A22" s="274"/>
      <c r="B22" s="276"/>
      <c r="C22" s="258"/>
      <c r="D22" s="258"/>
      <c r="E22" s="258"/>
      <c r="F22" s="258"/>
      <c r="G22" s="258"/>
      <c r="H22" s="258"/>
      <c r="I22" s="258"/>
      <c r="J22" s="258"/>
      <c r="K22" s="258"/>
      <c r="L22" s="278"/>
      <c r="M22" s="278"/>
      <c r="N22" s="280"/>
    </row>
    <row r="23" spans="1:18" x14ac:dyDescent="0.15">
      <c r="A23" s="275"/>
      <c r="B23" s="277"/>
      <c r="C23" s="259"/>
      <c r="D23" s="259"/>
      <c r="E23" s="259"/>
      <c r="F23" s="259"/>
      <c r="G23" s="259"/>
      <c r="H23" s="259"/>
      <c r="I23" s="259"/>
      <c r="J23" s="259"/>
      <c r="K23" s="259"/>
      <c r="L23" s="279"/>
      <c r="M23" s="279"/>
      <c r="N23" s="281"/>
    </row>
    <row r="24" spans="1:18" x14ac:dyDescent="0.15">
      <c r="A24" s="274"/>
      <c r="B24" s="276"/>
      <c r="C24" s="258"/>
      <c r="D24" s="258"/>
      <c r="E24" s="258"/>
      <c r="F24" s="258"/>
      <c r="G24" s="258"/>
      <c r="H24" s="258"/>
      <c r="I24" s="258"/>
      <c r="J24" s="258"/>
      <c r="K24" s="258"/>
      <c r="L24" s="278"/>
      <c r="M24" s="278"/>
      <c r="N24" s="280"/>
      <c r="R24">
        <v>250</v>
      </c>
    </row>
    <row r="25" spans="1:18" x14ac:dyDescent="0.15">
      <c r="A25" s="275"/>
      <c r="B25" s="277"/>
      <c r="C25" s="259"/>
      <c r="D25" s="259"/>
      <c r="E25" s="259"/>
      <c r="F25" s="259"/>
      <c r="G25" s="259"/>
      <c r="H25" s="259"/>
      <c r="I25" s="259"/>
      <c r="J25" s="259"/>
      <c r="K25" s="259"/>
      <c r="L25" s="279"/>
      <c r="M25" s="279"/>
      <c r="N25" s="281"/>
      <c r="R25">
        <v>0.25</v>
      </c>
    </row>
    <row r="26" spans="1:18" x14ac:dyDescent="0.15">
      <c r="A26" s="274"/>
      <c r="B26" s="276"/>
      <c r="C26" s="258"/>
      <c r="D26" s="258"/>
      <c r="E26" s="258"/>
      <c r="F26" s="258"/>
      <c r="G26" s="258"/>
      <c r="H26" s="258"/>
      <c r="I26" s="258"/>
      <c r="J26" s="258"/>
      <c r="K26" s="258"/>
      <c r="L26" s="278"/>
      <c r="M26" s="278"/>
      <c r="N26" s="280"/>
      <c r="R26">
        <v>0.125</v>
      </c>
    </row>
    <row r="27" spans="1:18" x14ac:dyDescent="0.15">
      <c r="A27" s="275"/>
      <c r="B27" s="277"/>
      <c r="C27" s="259"/>
      <c r="D27" s="259"/>
      <c r="E27" s="259"/>
      <c r="F27" s="259"/>
      <c r="G27" s="259"/>
      <c r="H27" s="259"/>
      <c r="I27" s="259"/>
      <c r="J27" s="259"/>
      <c r="K27" s="259"/>
      <c r="L27" s="279"/>
      <c r="M27" s="279"/>
      <c r="N27" s="281"/>
      <c r="R27">
        <f>R26*R25</f>
        <v>3.125E-2</v>
      </c>
    </row>
    <row r="28" spans="1:18" x14ac:dyDescent="0.15">
      <c r="A28" s="274"/>
      <c r="B28" s="276"/>
      <c r="C28" s="258"/>
      <c r="D28" s="258"/>
      <c r="E28" s="258"/>
      <c r="F28" s="258"/>
      <c r="G28" s="258"/>
      <c r="H28" s="258"/>
      <c r="I28" s="258"/>
      <c r="J28" s="258"/>
      <c r="K28" s="258"/>
      <c r="L28" s="278"/>
      <c r="M28" s="278"/>
      <c r="N28" s="280"/>
    </row>
    <row r="29" spans="1:18" x14ac:dyDescent="0.15">
      <c r="A29" s="275"/>
      <c r="B29" s="277"/>
      <c r="C29" s="259"/>
      <c r="D29" s="259"/>
      <c r="E29" s="259"/>
      <c r="F29" s="259"/>
      <c r="G29" s="259"/>
      <c r="H29" s="259"/>
      <c r="I29" s="259"/>
      <c r="J29" s="259"/>
      <c r="K29" s="259"/>
      <c r="L29" s="279"/>
      <c r="M29" s="279"/>
      <c r="N29" s="281"/>
    </row>
    <row r="30" spans="1:18" x14ac:dyDescent="0.15">
      <c r="A30" s="274"/>
      <c r="B30" s="276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78"/>
      <c r="N30" s="280"/>
    </row>
    <row r="31" spans="1:18" x14ac:dyDescent="0.15">
      <c r="A31" s="275"/>
      <c r="B31" s="277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79"/>
      <c r="N31" s="281"/>
    </row>
    <row r="32" spans="1:18" x14ac:dyDescent="0.15">
      <c r="A32" s="274"/>
      <c r="B32" s="282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78"/>
      <c r="N32" s="280"/>
    </row>
    <row r="33" spans="1:14" x14ac:dyDescent="0.15">
      <c r="A33" s="275"/>
      <c r="B33" s="277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79"/>
      <c r="N33" s="281"/>
    </row>
    <row r="34" spans="1:14" x14ac:dyDescent="0.15">
      <c r="A34" s="274"/>
      <c r="B34" s="283"/>
      <c r="C34" s="258"/>
      <c r="D34" s="258"/>
      <c r="E34" s="258"/>
      <c r="F34" s="258"/>
      <c r="G34" s="258"/>
      <c r="H34" s="258"/>
      <c r="I34" s="258"/>
      <c r="J34" s="258"/>
      <c r="K34" s="258"/>
      <c r="L34" s="258"/>
      <c r="M34" s="278"/>
      <c r="N34" s="280"/>
    </row>
    <row r="35" spans="1:14" x14ac:dyDescent="0.15">
      <c r="A35" s="275"/>
      <c r="B35" s="284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79"/>
      <c r="N35" s="281"/>
    </row>
    <row r="36" spans="1:14" x14ac:dyDescent="0.15">
      <c r="A36" s="274"/>
      <c r="B36" s="283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78"/>
      <c r="N36" s="280"/>
    </row>
    <row r="37" spans="1:14" x14ac:dyDescent="0.15">
      <c r="A37" s="275"/>
      <c r="B37" s="284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79"/>
      <c r="N37" s="281"/>
    </row>
    <row r="38" spans="1:14" x14ac:dyDescent="0.15">
      <c r="A38" s="274"/>
      <c r="B38" s="283"/>
      <c r="C38" s="258"/>
      <c r="D38" s="258"/>
      <c r="E38" s="258"/>
      <c r="F38" s="258"/>
      <c r="G38" s="258"/>
      <c r="H38" s="258"/>
      <c r="I38" s="258"/>
      <c r="J38" s="258"/>
      <c r="K38" s="258"/>
      <c r="L38" s="258"/>
      <c r="M38" s="278"/>
      <c r="N38" s="280"/>
    </row>
    <row r="39" spans="1:14" x14ac:dyDescent="0.15">
      <c r="A39" s="275"/>
      <c r="B39" s="284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M39" s="279"/>
      <c r="N39" s="281"/>
    </row>
    <row r="40" spans="1:14" x14ac:dyDescent="0.15">
      <c r="A40" s="274"/>
      <c r="B40" s="283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78"/>
      <c r="N40" s="280"/>
    </row>
    <row r="41" spans="1:14" x14ac:dyDescent="0.15">
      <c r="A41" s="275"/>
      <c r="B41" s="284"/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M41" s="279"/>
      <c r="N41" s="281"/>
    </row>
    <row r="42" spans="1:14" x14ac:dyDescent="0.15">
      <c r="A42" s="274"/>
      <c r="B42" s="283"/>
      <c r="C42" s="258"/>
      <c r="D42" s="258"/>
      <c r="E42" s="258"/>
      <c r="F42" s="258"/>
      <c r="G42" s="258"/>
      <c r="H42" s="258"/>
      <c r="I42" s="258"/>
      <c r="J42" s="258"/>
      <c r="K42" s="258"/>
      <c r="L42" s="258"/>
      <c r="M42" s="278"/>
      <c r="N42" s="280"/>
    </row>
    <row r="43" spans="1:14" x14ac:dyDescent="0.15">
      <c r="A43" s="275"/>
      <c r="B43" s="284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79"/>
      <c r="N43" s="281"/>
    </row>
    <row r="44" spans="1:14" x14ac:dyDescent="0.15">
      <c r="A44" s="274"/>
      <c r="B44" s="283"/>
      <c r="C44" s="258"/>
      <c r="D44" s="258"/>
      <c r="E44" s="258"/>
      <c r="F44" s="258"/>
      <c r="G44" s="258"/>
      <c r="H44" s="258"/>
      <c r="I44" s="258"/>
      <c r="J44" s="258"/>
      <c r="K44" s="258"/>
      <c r="L44" s="258"/>
      <c r="M44" s="278"/>
      <c r="N44" s="280"/>
    </row>
    <row r="45" spans="1:14" x14ac:dyDescent="0.15">
      <c r="A45" s="285"/>
      <c r="B45" s="284"/>
      <c r="C45" s="259"/>
      <c r="D45" s="259"/>
      <c r="E45" s="259"/>
      <c r="F45" s="259"/>
      <c r="G45" s="259"/>
      <c r="H45" s="259"/>
      <c r="I45" s="259"/>
      <c r="J45" s="259"/>
      <c r="K45" s="259"/>
      <c r="L45" s="259"/>
      <c r="M45" s="279"/>
      <c r="N45" s="281"/>
    </row>
    <row r="46" spans="1:14" x14ac:dyDescent="0.15">
      <c r="A46" s="314" t="s">
        <v>66</v>
      </c>
      <c r="B46" s="283"/>
      <c r="C46" s="258"/>
      <c r="D46" s="286">
        <f t="shared" ref="D46:I46" si="0">SUM(D6:D45)</f>
        <v>10</v>
      </c>
      <c r="E46" s="286">
        <f t="shared" si="0"/>
        <v>30</v>
      </c>
      <c r="F46" s="286">
        <f t="shared" si="0"/>
        <v>0</v>
      </c>
      <c r="G46" s="286">
        <f t="shared" si="0"/>
        <v>0</v>
      </c>
      <c r="H46" s="286">
        <f t="shared" si="0"/>
        <v>0</v>
      </c>
      <c r="I46" s="286">
        <f t="shared" si="0"/>
        <v>0</v>
      </c>
      <c r="J46" s="286">
        <f>SUM(J6:J44)</f>
        <v>0</v>
      </c>
      <c r="K46" s="286">
        <f>SUM(K6:K44)</f>
        <v>0</v>
      </c>
      <c r="L46" s="286"/>
      <c r="M46" s="288"/>
      <c r="N46" s="290"/>
    </row>
    <row r="47" spans="1:14" ht="14.25" thickBot="1" x14ac:dyDescent="0.2">
      <c r="A47" s="315"/>
      <c r="B47" s="292"/>
      <c r="C47" s="293"/>
      <c r="D47" s="287"/>
      <c r="E47" s="287"/>
      <c r="F47" s="287"/>
      <c r="G47" s="287"/>
      <c r="H47" s="287"/>
      <c r="I47" s="287"/>
      <c r="J47" s="287"/>
      <c r="K47" s="287"/>
      <c r="L47" s="287"/>
      <c r="M47" s="289"/>
      <c r="N47" s="291"/>
    </row>
    <row r="48" spans="1:14" x14ac:dyDescent="0.15">
      <c r="A48" s="26"/>
      <c r="B48" s="14"/>
      <c r="C48" s="14"/>
      <c r="D48" s="15"/>
      <c r="E48" s="15"/>
      <c r="F48" s="15"/>
      <c r="G48" s="16"/>
      <c r="H48" s="15"/>
      <c r="I48" s="15"/>
      <c r="J48" s="15"/>
      <c r="K48" s="15"/>
      <c r="L48" s="15"/>
      <c r="M48" s="15"/>
      <c r="N48" s="27"/>
    </row>
    <row r="49" spans="1:19" x14ac:dyDescent="0.15">
      <c r="A49" s="24"/>
      <c r="B49" s="18"/>
      <c r="C49" s="18"/>
      <c r="D49" s="19"/>
      <c r="E49" s="19"/>
      <c r="F49" s="19"/>
      <c r="G49" s="20"/>
      <c r="H49" s="19"/>
      <c r="I49" s="19"/>
      <c r="J49" s="19"/>
      <c r="K49" s="19"/>
      <c r="L49" s="19"/>
      <c r="M49" s="19"/>
      <c r="N49" s="25"/>
    </row>
    <row r="50" spans="1:19" x14ac:dyDescent="0.15">
      <c r="A50" s="24"/>
      <c r="B50" s="18"/>
      <c r="C50" s="18"/>
      <c r="D50" s="19"/>
      <c r="E50" s="19"/>
      <c r="F50" s="19"/>
      <c r="G50" s="20"/>
      <c r="H50" s="19"/>
      <c r="I50" s="19"/>
      <c r="J50" s="19"/>
      <c r="K50" s="19"/>
      <c r="L50" s="19"/>
      <c r="M50" s="19"/>
      <c r="N50" s="25"/>
    </row>
    <row r="51" spans="1:19" x14ac:dyDescent="0.15">
      <c r="A51" s="24"/>
      <c r="B51" s="18"/>
      <c r="C51" s="18"/>
      <c r="D51" s="19"/>
      <c r="E51" s="19"/>
      <c r="F51" s="19"/>
      <c r="G51" s="20"/>
      <c r="H51" s="19"/>
      <c r="I51" s="19"/>
      <c r="J51" s="19"/>
      <c r="K51" s="19"/>
      <c r="L51" s="19"/>
      <c r="M51" s="19"/>
      <c r="N51" s="25"/>
    </row>
    <row r="52" spans="1:19" x14ac:dyDescent="0.15">
      <c r="A52" s="17"/>
      <c r="B52" s="18"/>
      <c r="C52" s="18"/>
      <c r="D52" s="19"/>
      <c r="E52" s="19"/>
      <c r="F52" s="19"/>
      <c r="G52" s="20"/>
      <c r="H52" s="19"/>
      <c r="I52" s="19"/>
      <c r="J52" s="19"/>
      <c r="K52" s="19"/>
      <c r="L52" s="19"/>
      <c r="M52" s="19"/>
      <c r="N52" s="18"/>
    </row>
    <row r="53" spans="1:19" x14ac:dyDescent="0.15">
      <c r="A53" s="17"/>
      <c r="B53" s="18"/>
      <c r="C53" s="18"/>
      <c r="D53" s="19"/>
      <c r="E53" s="19"/>
      <c r="F53" s="19"/>
      <c r="G53" s="20"/>
      <c r="H53" s="19"/>
      <c r="I53" s="19"/>
      <c r="J53" s="19"/>
      <c r="K53" s="19"/>
      <c r="L53" s="19"/>
      <c r="M53" s="19"/>
      <c r="N53" s="18"/>
    </row>
    <row r="54" spans="1:19" x14ac:dyDescent="0.15">
      <c r="A54" s="294" t="s">
        <v>24</v>
      </c>
      <c r="B54" s="294"/>
      <c r="C54" s="294"/>
      <c r="D54" s="294"/>
      <c r="E54" s="294"/>
      <c r="F54" s="294"/>
      <c r="G54" s="294"/>
      <c r="H54" s="294"/>
      <c r="I54" s="294"/>
      <c r="J54" s="294"/>
      <c r="K54" s="294"/>
      <c r="L54" s="294"/>
      <c r="M54" s="294"/>
      <c r="N54" s="294"/>
    </row>
    <row r="55" spans="1:19" x14ac:dyDescent="0.15">
      <c r="A55" s="224"/>
      <c r="B55" s="224"/>
      <c r="C55" s="224"/>
      <c r="D55" s="224"/>
      <c r="E55" s="224"/>
      <c r="F55" s="224"/>
      <c r="G55" s="224"/>
      <c r="H55" s="224"/>
      <c r="I55" s="224"/>
      <c r="J55" s="224"/>
      <c r="K55" s="224"/>
      <c r="L55" s="224"/>
      <c r="M55" s="224"/>
      <c r="N55" s="224"/>
    </row>
    <row r="56" spans="1:19" x14ac:dyDescent="0.15">
      <c r="A56" s="224"/>
      <c r="B56" s="224"/>
      <c r="C56" s="224"/>
      <c r="D56" s="224"/>
      <c r="E56" s="224"/>
      <c r="F56" s="224"/>
      <c r="G56" s="224"/>
      <c r="H56" s="224"/>
      <c r="I56" s="224"/>
      <c r="J56" s="224"/>
      <c r="K56" s="224"/>
      <c r="L56" s="224"/>
      <c r="M56" s="224"/>
      <c r="N56" s="224"/>
    </row>
    <row r="57" spans="1:19" ht="14.25" thickBot="1" x14ac:dyDescent="0.2">
      <c r="A57" s="1" t="s">
        <v>5</v>
      </c>
      <c r="B57" t="s">
        <v>6</v>
      </c>
      <c r="C57" t="str">
        <f>Q10</f>
        <v>한국지역난방공사 분당사업소</v>
      </c>
    </row>
    <row r="58" spans="1:19" ht="13.5" customHeight="1" x14ac:dyDescent="0.15">
      <c r="A58" s="295" t="s">
        <v>95</v>
      </c>
      <c r="B58" s="296"/>
      <c r="C58" s="301" t="s">
        <v>58</v>
      </c>
      <c r="D58" s="302"/>
      <c r="E58" s="302"/>
      <c r="F58" s="302"/>
      <c r="G58" s="296"/>
      <c r="H58" s="227" t="s">
        <v>57</v>
      </c>
      <c r="I58" s="307"/>
      <c r="J58" s="301" t="s">
        <v>60</v>
      </c>
      <c r="K58" s="302"/>
      <c r="L58" s="302"/>
      <c r="M58" s="296"/>
      <c r="N58" s="311" t="s">
        <v>61</v>
      </c>
      <c r="P58" s="31"/>
      <c r="Q58" s="31"/>
      <c r="R58" s="31"/>
      <c r="S58" s="31"/>
    </row>
    <row r="59" spans="1:19" ht="13.5" customHeight="1" x14ac:dyDescent="0.15">
      <c r="A59" s="297"/>
      <c r="B59" s="298"/>
      <c r="C59" s="303"/>
      <c r="D59" s="304"/>
      <c r="E59" s="304"/>
      <c r="F59" s="304"/>
      <c r="G59" s="298"/>
      <c r="H59" s="308"/>
      <c r="I59" s="309"/>
      <c r="J59" s="303"/>
      <c r="K59" s="304"/>
      <c r="L59" s="304"/>
      <c r="M59" s="298"/>
      <c r="N59" s="312"/>
      <c r="P59" s="31"/>
      <c r="Q59" s="31"/>
      <c r="R59" s="31"/>
      <c r="S59" s="31"/>
    </row>
    <row r="60" spans="1:19" ht="13.5" customHeight="1" x14ac:dyDescent="0.15">
      <c r="A60" s="297"/>
      <c r="B60" s="298"/>
      <c r="C60" s="303"/>
      <c r="D60" s="304"/>
      <c r="E60" s="304"/>
      <c r="F60" s="304"/>
      <c r="G60" s="298"/>
      <c r="H60" s="309"/>
      <c r="I60" s="309"/>
      <c r="J60" s="303"/>
      <c r="K60" s="304"/>
      <c r="L60" s="304"/>
      <c r="M60" s="298"/>
      <c r="N60" s="312"/>
      <c r="P60" s="35"/>
      <c r="Q60" s="32"/>
      <c r="R60" s="32"/>
      <c r="S60" s="32"/>
    </row>
    <row r="61" spans="1:19" ht="14.25" customHeight="1" x14ac:dyDescent="0.15">
      <c r="A61" s="299"/>
      <c r="B61" s="300"/>
      <c r="C61" s="305"/>
      <c r="D61" s="306"/>
      <c r="E61" s="306"/>
      <c r="F61" s="306"/>
      <c r="G61" s="300"/>
      <c r="H61" s="310"/>
      <c r="I61" s="310"/>
      <c r="J61" s="305"/>
      <c r="K61" s="306"/>
      <c r="L61" s="306"/>
      <c r="M61" s="300"/>
      <c r="N61" s="313"/>
      <c r="P61" s="32"/>
      <c r="Q61" s="32"/>
      <c r="R61" s="32"/>
      <c r="S61" s="32"/>
    </row>
    <row r="62" spans="1:19" ht="14.25" customHeight="1" x14ac:dyDescent="0.15">
      <c r="A62" s="322" t="s">
        <v>52</v>
      </c>
      <c r="B62" s="323"/>
      <c r="C62" s="326" t="s">
        <v>54</v>
      </c>
      <c r="D62" s="326" t="s">
        <v>67</v>
      </c>
      <c r="E62" s="328" t="s">
        <v>59</v>
      </c>
      <c r="F62" s="330" t="s">
        <v>55</v>
      </c>
      <c r="G62" s="332" t="s">
        <v>56</v>
      </c>
      <c r="H62" s="333" t="s">
        <v>64</v>
      </c>
      <c r="I62" s="334"/>
      <c r="J62" s="337" t="str">
        <f>IF($C$84&gt;=$P$66,P66,IF($C$84&gt;=$P$65,P65,IF($C$84&gt;=$P$64,P64,IF($C$84&gt;=$P$63,P63,""))))</f>
        <v/>
      </c>
      <c r="K62" s="338"/>
      <c r="L62" s="338"/>
      <c r="M62" s="339"/>
      <c r="N62" s="346"/>
      <c r="Q62" s="31"/>
      <c r="R62" s="31"/>
      <c r="S62" s="31"/>
    </row>
    <row r="63" spans="1:19" x14ac:dyDescent="0.15">
      <c r="A63" s="324"/>
      <c r="B63" s="325"/>
      <c r="C63" s="327"/>
      <c r="D63" s="327"/>
      <c r="E63" s="329"/>
      <c r="F63" s="331"/>
      <c r="G63" s="331"/>
      <c r="H63" s="335"/>
      <c r="I63" s="336"/>
      <c r="J63" s="340"/>
      <c r="K63" s="341"/>
      <c r="L63" s="341"/>
      <c r="M63" s="342"/>
      <c r="N63" s="312"/>
      <c r="P63" s="37">
        <v>50</v>
      </c>
      <c r="Q63" s="36" t="s">
        <v>96</v>
      </c>
      <c r="R63" s="31"/>
      <c r="S63" s="31"/>
    </row>
    <row r="64" spans="1:19" ht="13.5" customHeight="1" x14ac:dyDescent="0.15">
      <c r="A64" s="347"/>
      <c r="B64" s="348"/>
      <c r="C64" s="351"/>
      <c r="D64" s="21" t="s">
        <v>43</v>
      </c>
      <c r="E64" s="353"/>
      <c r="F64" s="353"/>
      <c r="G64" s="353"/>
      <c r="H64" s="220"/>
      <c r="I64" s="221"/>
      <c r="J64" s="316" t="str">
        <f>IF($C$84&gt;=$P$66,Q66,IF($C$84&gt;=$P$65,Q65,IF($C$84&gt;=$P$64,Q64,IF($C$84&gt;=$P$63,Q63,""))))</f>
        <v/>
      </c>
      <c r="K64" s="317"/>
      <c r="L64" s="317"/>
      <c r="M64" s="318"/>
      <c r="N64" s="312"/>
      <c r="P64" s="37">
        <v>500</v>
      </c>
      <c r="Q64" s="30" t="s">
        <v>97</v>
      </c>
      <c r="R64" s="32"/>
      <c r="S64" s="32"/>
    </row>
    <row r="65" spans="1:22" x14ac:dyDescent="0.15">
      <c r="A65" s="349"/>
      <c r="B65" s="350"/>
      <c r="C65" s="352"/>
      <c r="D65" s="21">
        <v>200</v>
      </c>
      <c r="E65" s="354"/>
      <c r="F65" s="354"/>
      <c r="G65" s="354"/>
      <c r="H65" s="222"/>
      <c r="I65" s="223"/>
      <c r="J65" s="319"/>
      <c r="K65" s="320"/>
      <c r="L65" s="320"/>
      <c r="M65" s="321"/>
      <c r="N65" s="312"/>
      <c r="P65" s="37">
        <v>1000</v>
      </c>
      <c r="Q65" s="30" t="s">
        <v>98</v>
      </c>
      <c r="R65" s="32"/>
      <c r="S65" s="32"/>
    </row>
    <row r="66" spans="1:22" x14ac:dyDescent="0.15">
      <c r="A66" s="360"/>
      <c r="B66" s="361"/>
      <c r="C66" s="351"/>
      <c r="D66" s="21" t="s">
        <v>44</v>
      </c>
      <c r="E66" s="353"/>
      <c r="F66" s="353"/>
      <c r="G66" s="353"/>
      <c r="H66" s="220"/>
      <c r="I66" s="221"/>
      <c r="J66" s="343"/>
      <c r="K66" s="344"/>
      <c r="L66" s="344"/>
      <c r="M66" s="345"/>
      <c r="N66" s="312"/>
      <c r="P66" s="37">
        <v>1500</v>
      </c>
      <c r="Q66" s="30" t="s">
        <v>99</v>
      </c>
      <c r="R66" s="31"/>
      <c r="S66" s="31"/>
    </row>
    <row r="67" spans="1:22" x14ac:dyDescent="0.15">
      <c r="A67" s="362"/>
      <c r="B67" s="361"/>
      <c r="C67" s="352"/>
      <c r="D67" s="21">
        <v>400</v>
      </c>
      <c r="E67" s="354"/>
      <c r="F67" s="354"/>
      <c r="G67" s="354"/>
      <c r="H67" s="222"/>
      <c r="I67" s="223"/>
      <c r="J67" s="343"/>
      <c r="K67" s="344"/>
      <c r="L67" s="344"/>
      <c r="M67" s="345"/>
      <c r="N67" s="312"/>
      <c r="R67" s="31"/>
      <c r="S67" s="31"/>
    </row>
    <row r="68" spans="1:22" x14ac:dyDescent="0.15">
      <c r="A68" s="369"/>
      <c r="B68" s="370"/>
      <c r="C68" s="351"/>
      <c r="D68" s="21" t="s">
        <v>45</v>
      </c>
      <c r="E68" s="355"/>
      <c r="F68" s="355"/>
      <c r="G68" s="355"/>
      <c r="H68" s="220"/>
      <c r="I68" s="221"/>
      <c r="J68" s="357"/>
      <c r="K68" s="358"/>
      <c r="L68" s="358"/>
      <c r="M68" s="359"/>
      <c r="N68" s="312"/>
      <c r="R68" s="33"/>
      <c r="S68" s="33"/>
    </row>
    <row r="69" spans="1:22" x14ac:dyDescent="0.15">
      <c r="A69" s="371"/>
      <c r="B69" s="372"/>
      <c r="C69" s="352"/>
      <c r="D69" s="21">
        <v>850</v>
      </c>
      <c r="E69" s="356"/>
      <c r="F69" s="356"/>
      <c r="G69" s="356"/>
      <c r="H69" s="222"/>
      <c r="I69" s="223"/>
      <c r="J69" s="357"/>
      <c r="K69" s="358"/>
      <c r="L69" s="358"/>
      <c r="M69" s="359"/>
      <c r="N69" s="312"/>
      <c r="R69" s="33"/>
      <c r="S69" s="33"/>
    </row>
    <row r="70" spans="1:22" x14ac:dyDescent="0.15">
      <c r="A70" s="360"/>
      <c r="B70" s="361"/>
      <c r="C70" s="218"/>
      <c r="D70" s="21" t="s">
        <v>46</v>
      </c>
      <c r="E70" s="355"/>
      <c r="F70" s="355"/>
      <c r="G70" s="355"/>
      <c r="H70" s="220"/>
      <c r="I70" s="221"/>
      <c r="J70" s="363"/>
      <c r="K70" s="364"/>
      <c r="L70" s="364"/>
      <c r="M70" s="365"/>
      <c r="N70" s="312"/>
      <c r="Q70" s="48" t="s">
        <v>89</v>
      </c>
      <c r="R70" s="48" t="s">
        <v>90</v>
      </c>
      <c r="S70" s="31"/>
    </row>
    <row r="71" spans="1:22" x14ac:dyDescent="0.15">
      <c r="A71" s="362"/>
      <c r="B71" s="361"/>
      <c r="C71" s="219"/>
      <c r="D71" s="22">
        <v>1250</v>
      </c>
      <c r="E71" s="356"/>
      <c r="F71" s="356"/>
      <c r="G71" s="356"/>
      <c r="H71" s="222"/>
      <c r="I71" s="223"/>
      <c r="J71" s="366"/>
      <c r="K71" s="367"/>
      <c r="L71" s="367"/>
      <c r="M71" s="368"/>
      <c r="N71" s="312"/>
      <c r="P71" s="1" t="s">
        <v>91</v>
      </c>
      <c r="Q71" s="51">
        <v>1.1000000000000001</v>
      </c>
      <c r="R71" s="53">
        <v>2</v>
      </c>
      <c r="S71" s="31"/>
      <c r="V71" s="50">
        <f>S75*R71</f>
        <v>2.2000000000000002</v>
      </c>
    </row>
    <row r="72" spans="1:22" x14ac:dyDescent="0.15">
      <c r="A72" s="362"/>
      <c r="B72" s="361"/>
      <c r="C72" s="351"/>
      <c r="D72" s="21" t="s">
        <v>47</v>
      </c>
      <c r="E72" s="353"/>
      <c r="F72" s="353"/>
      <c r="G72" s="353"/>
      <c r="H72" s="220"/>
      <c r="I72" s="221"/>
      <c r="J72" s="373"/>
      <c r="K72" s="374"/>
      <c r="L72" s="374"/>
      <c r="M72" s="375"/>
      <c r="N72" s="312"/>
      <c r="P72" s="1" t="s">
        <v>93</v>
      </c>
      <c r="Q72" s="52">
        <f>Q71*2</f>
        <v>2.2000000000000002</v>
      </c>
      <c r="R72" s="34"/>
      <c r="S72" s="34"/>
    </row>
    <row r="73" spans="1:22" x14ac:dyDescent="0.15">
      <c r="A73" s="362"/>
      <c r="B73" s="361"/>
      <c r="C73" s="352"/>
      <c r="D73" s="22">
        <v>1650</v>
      </c>
      <c r="E73" s="354"/>
      <c r="F73" s="354"/>
      <c r="G73" s="354"/>
      <c r="H73" s="222"/>
      <c r="I73" s="223"/>
      <c r="J73" s="376"/>
      <c r="K73" s="377"/>
      <c r="L73" s="377"/>
      <c r="M73" s="378"/>
      <c r="N73" s="312"/>
      <c r="P73" s="1" t="s">
        <v>92</v>
      </c>
      <c r="Q73" s="52">
        <f>S75*V71</f>
        <v>2.4200000000000004</v>
      </c>
      <c r="R73" s="34"/>
      <c r="S73" s="34"/>
    </row>
    <row r="74" spans="1:22" x14ac:dyDescent="0.15">
      <c r="A74" s="362"/>
      <c r="B74" s="361"/>
      <c r="C74" s="351"/>
      <c r="D74" s="21" t="s">
        <v>48</v>
      </c>
      <c r="E74" s="353"/>
      <c r="F74" s="353"/>
      <c r="G74" s="353"/>
      <c r="H74" s="220"/>
      <c r="I74" s="221"/>
      <c r="J74" s="363"/>
      <c r="K74" s="364"/>
      <c r="L74" s="364"/>
      <c r="M74" s="365"/>
      <c r="N74" s="312"/>
      <c r="Q74" s="34"/>
      <c r="R74" s="31"/>
      <c r="S74" s="31"/>
    </row>
    <row r="75" spans="1:22" x14ac:dyDescent="0.15">
      <c r="A75" s="362"/>
      <c r="B75" s="361"/>
      <c r="C75" s="352"/>
      <c r="D75" s="22">
        <v>2050</v>
      </c>
      <c r="E75" s="354"/>
      <c r="F75" s="354"/>
      <c r="G75" s="354"/>
      <c r="H75" s="222"/>
      <c r="I75" s="223"/>
      <c r="J75" s="366"/>
      <c r="K75" s="367"/>
      <c r="L75" s="367"/>
      <c r="M75" s="368"/>
      <c r="N75" s="312"/>
      <c r="Q75" s="31"/>
      <c r="R75" s="31"/>
      <c r="S75" s="47">
        <f>Q71</f>
        <v>1.1000000000000001</v>
      </c>
    </row>
    <row r="76" spans="1:22" x14ac:dyDescent="0.15">
      <c r="A76" s="362" t="str">
        <f>B6</f>
        <v>정자동 257-4번지</v>
      </c>
      <c r="B76" s="361"/>
      <c r="C76" s="351">
        <f>SUM(D46,F46,H46,J46)</f>
        <v>10</v>
      </c>
      <c r="D76" s="21" t="s">
        <v>49</v>
      </c>
      <c r="E76" s="353">
        <v>11</v>
      </c>
      <c r="F76" s="353">
        <v>12</v>
      </c>
      <c r="G76" s="353">
        <v>0.5</v>
      </c>
      <c r="H76" s="220">
        <f>C76*D77*E76/F76*G76</f>
        <v>14208.333333333334</v>
      </c>
      <c r="I76" s="221"/>
      <c r="J76" s="373"/>
      <c r="K76" s="374"/>
      <c r="L76" s="374"/>
      <c r="M76" s="375"/>
      <c r="N76" s="312"/>
      <c r="P76" s="1" t="s">
        <v>198</v>
      </c>
      <c r="Q76" s="34">
        <f>SQRT(4*Q73/3.141592)</f>
        <v>1.7553462163610187</v>
      </c>
      <c r="R76" s="34"/>
      <c r="S76" s="34"/>
    </row>
    <row r="77" spans="1:22" x14ac:dyDescent="0.15">
      <c r="A77" s="362"/>
      <c r="B77" s="361"/>
      <c r="C77" s="352"/>
      <c r="D77" s="22">
        <v>3100</v>
      </c>
      <c r="E77" s="354"/>
      <c r="F77" s="354"/>
      <c r="G77" s="354"/>
      <c r="H77" s="222"/>
      <c r="I77" s="223"/>
      <c r="J77" s="376"/>
      <c r="K77" s="377"/>
      <c r="L77" s="377"/>
      <c r="M77" s="378"/>
      <c r="N77" s="312"/>
      <c r="P77" s="49"/>
      <c r="Q77" s="34"/>
      <c r="R77" s="34"/>
      <c r="S77" s="34"/>
    </row>
    <row r="78" spans="1:22" x14ac:dyDescent="0.15">
      <c r="A78" s="362"/>
      <c r="B78" s="361"/>
      <c r="C78" s="351"/>
      <c r="D78" s="21" t="s">
        <v>50</v>
      </c>
      <c r="E78" s="38"/>
      <c r="F78" s="38"/>
      <c r="G78" s="38"/>
      <c r="H78" s="45"/>
      <c r="I78" s="46"/>
      <c r="J78" s="405"/>
      <c r="K78" s="406"/>
      <c r="L78" s="406"/>
      <c r="M78" s="407"/>
      <c r="N78" s="312"/>
      <c r="O78" s="29"/>
      <c r="P78" s="49"/>
      <c r="Q78" s="34"/>
    </row>
    <row r="79" spans="1:22" x14ac:dyDescent="0.15">
      <c r="A79" s="362"/>
      <c r="B79" s="361"/>
      <c r="C79" s="352"/>
      <c r="D79" s="22">
        <v>5200</v>
      </c>
      <c r="E79" s="42"/>
      <c r="F79" s="42"/>
      <c r="G79" s="42"/>
      <c r="H79" s="43"/>
      <c r="I79" s="44"/>
      <c r="J79" s="405"/>
      <c r="K79" s="406"/>
      <c r="L79" s="406"/>
      <c r="M79" s="407"/>
      <c r="N79" s="312"/>
      <c r="R79" s="33"/>
      <c r="S79" s="33"/>
    </row>
    <row r="80" spans="1:22" x14ac:dyDescent="0.15">
      <c r="A80" s="362"/>
      <c r="B80" s="361"/>
      <c r="C80" s="351"/>
      <c r="D80" s="21" t="s">
        <v>51</v>
      </c>
      <c r="E80" s="353"/>
      <c r="F80" s="353"/>
      <c r="G80" s="353"/>
      <c r="H80" s="220"/>
      <c r="I80" s="221"/>
      <c r="J80" s="405"/>
      <c r="K80" s="406"/>
      <c r="L80" s="406"/>
      <c r="M80" s="407"/>
      <c r="N80" s="312"/>
      <c r="Q80" s="48"/>
      <c r="R80" s="48"/>
      <c r="S80" s="31"/>
    </row>
    <row r="81" spans="1:22" x14ac:dyDescent="0.15">
      <c r="A81" s="362"/>
      <c r="B81" s="361"/>
      <c r="C81" s="352"/>
      <c r="D81" s="23">
        <v>7250</v>
      </c>
      <c r="E81" s="354"/>
      <c r="F81" s="354"/>
      <c r="G81" s="354"/>
      <c r="H81" s="222"/>
      <c r="I81" s="223"/>
      <c r="J81" s="405"/>
      <c r="K81" s="406"/>
      <c r="L81" s="406"/>
      <c r="M81" s="407"/>
      <c r="N81" s="312"/>
      <c r="P81" s="1"/>
      <c r="Q81" s="51"/>
      <c r="R81" s="53"/>
      <c r="S81" s="31"/>
      <c r="V81" s="50"/>
    </row>
    <row r="82" spans="1:22" ht="13.5" customHeight="1" x14ac:dyDescent="0.15">
      <c r="A82" s="379" t="s">
        <v>53</v>
      </c>
      <c r="B82" s="380"/>
      <c r="C82" s="429" t="s">
        <v>62</v>
      </c>
      <c r="D82" s="429"/>
      <c r="E82" s="430" t="s">
        <v>63</v>
      </c>
      <c r="F82" s="430" t="s">
        <v>1</v>
      </c>
      <c r="G82" s="430" t="s">
        <v>56</v>
      </c>
      <c r="H82" s="432" t="s">
        <v>65</v>
      </c>
      <c r="I82" s="433"/>
      <c r="J82" s="405"/>
      <c r="K82" s="406"/>
      <c r="L82" s="406"/>
      <c r="M82" s="407"/>
      <c r="N82" s="312"/>
      <c r="P82" s="1"/>
      <c r="Q82" s="52"/>
      <c r="R82" s="34"/>
      <c r="S82" s="34"/>
    </row>
    <row r="83" spans="1:22" x14ac:dyDescent="0.15">
      <c r="A83" s="379"/>
      <c r="B83" s="380"/>
      <c r="C83" s="429"/>
      <c r="D83" s="429"/>
      <c r="E83" s="431"/>
      <c r="F83" s="431"/>
      <c r="G83" s="431"/>
      <c r="H83" s="434"/>
      <c r="I83" s="435"/>
      <c r="J83" s="405"/>
      <c r="K83" s="406"/>
      <c r="L83" s="406"/>
      <c r="M83" s="407"/>
      <c r="N83" s="312"/>
      <c r="P83" s="1"/>
      <c r="Q83" s="52"/>
      <c r="R83" s="34"/>
      <c r="S83" s="34"/>
    </row>
    <row r="84" spans="1:22" x14ac:dyDescent="0.15">
      <c r="A84" s="379"/>
      <c r="B84" s="380"/>
      <c r="C84" s="436">
        <f>E46+G46+I46+K46</f>
        <v>30</v>
      </c>
      <c r="D84" s="436"/>
      <c r="E84" s="381">
        <v>150</v>
      </c>
      <c r="F84" s="381">
        <f>M6</f>
        <v>30</v>
      </c>
      <c r="G84" s="438">
        <v>0.5</v>
      </c>
      <c r="H84" s="386">
        <f>C84*E84*F84*G84</f>
        <v>67500</v>
      </c>
      <c r="I84" s="387"/>
      <c r="J84" s="405"/>
      <c r="K84" s="406"/>
      <c r="L84" s="406"/>
      <c r="M84" s="407"/>
      <c r="N84" s="312"/>
      <c r="Q84" s="34"/>
      <c r="R84" s="31"/>
      <c r="S84" s="31"/>
    </row>
    <row r="85" spans="1:22" x14ac:dyDescent="0.15">
      <c r="A85" s="379"/>
      <c r="B85" s="380"/>
      <c r="C85" s="437"/>
      <c r="D85" s="437"/>
      <c r="E85" s="382"/>
      <c r="F85" s="384"/>
      <c r="G85" s="439"/>
      <c r="H85" s="386"/>
      <c r="I85" s="387"/>
      <c r="J85" s="405"/>
      <c r="K85" s="406"/>
      <c r="L85" s="406"/>
      <c r="M85" s="407"/>
      <c r="N85" s="312"/>
      <c r="Q85" s="31"/>
      <c r="R85" s="31"/>
      <c r="S85" s="47"/>
    </row>
    <row r="86" spans="1:22" x14ac:dyDescent="0.15">
      <c r="A86" s="379"/>
      <c r="B86" s="380"/>
      <c r="C86" s="437"/>
      <c r="D86" s="437"/>
      <c r="E86" s="382"/>
      <c r="F86" s="384"/>
      <c r="G86" s="439"/>
      <c r="H86" s="386"/>
      <c r="I86" s="387"/>
      <c r="J86" s="405"/>
      <c r="K86" s="406"/>
      <c r="L86" s="406"/>
      <c r="M86" s="407"/>
      <c r="N86" s="312"/>
      <c r="Q86" s="34"/>
      <c r="R86" s="34"/>
      <c r="S86" s="34"/>
    </row>
    <row r="87" spans="1:22" x14ac:dyDescent="0.15">
      <c r="A87" s="379"/>
      <c r="B87" s="380"/>
      <c r="C87" s="437"/>
      <c r="D87" s="437"/>
      <c r="E87" s="383"/>
      <c r="F87" s="385"/>
      <c r="G87" s="440"/>
      <c r="H87" s="388"/>
      <c r="I87" s="389"/>
      <c r="J87" s="408"/>
      <c r="K87" s="409"/>
      <c r="L87" s="409"/>
      <c r="M87" s="410"/>
      <c r="N87" s="313"/>
      <c r="P87" s="49"/>
      <c r="Q87" s="34"/>
      <c r="R87" s="34"/>
      <c r="S87" s="34"/>
    </row>
    <row r="88" spans="1:22" x14ac:dyDescent="0.15">
      <c r="A88" s="450" t="s">
        <v>68</v>
      </c>
      <c r="B88" s="418"/>
      <c r="C88" s="411"/>
      <c r="D88" s="412"/>
      <c r="E88" s="390"/>
      <c r="F88" s="391"/>
      <c r="G88" s="392"/>
      <c r="H88" s="399">
        <f>ROUNDDOWN(H76+H84,-2)</f>
        <v>81700</v>
      </c>
      <c r="I88" s="400"/>
      <c r="J88" s="417"/>
      <c r="K88" s="418"/>
      <c r="L88" s="423"/>
      <c r="M88" s="424"/>
      <c r="N88" s="445"/>
      <c r="O88" s="29"/>
      <c r="P88" s="49"/>
      <c r="Q88" s="34"/>
    </row>
    <row r="89" spans="1:22" x14ac:dyDescent="0.15">
      <c r="A89" s="451"/>
      <c r="B89" s="420"/>
      <c r="C89" s="413"/>
      <c r="D89" s="414"/>
      <c r="E89" s="393"/>
      <c r="F89" s="394"/>
      <c r="G89" s="395"/>
      <c r="H89" s="401"/>
      <c r="I89" s="402"/>
      <c r="J89" s="419"/>
      <c r="K89" s="420"/>
      <c r="L89" s="425"/>
      <c r="M89" s="426"/>
      <c r="N89" s="446"/>
    </row>
    <row r="90" spans="1:22" x14ac:dyDescent="0.15">
      <c r="A90" s="452"/>
      <c r="B90" s="422"/>
      <c r="C90" s="415"/>
      <c r="D90" s="416"/>
      <c r="E90" s="396"/>
      <c r="F90" s="397"/>
      <c r="G90" s="398"/>
      <c r="H90" s="403"/>
      <c r="I90" s="404"/>
      <c r="J90" s="421"/>
      <c r="K90" s="422"/>
      <c r="L90" s="427"/>
      <c r="M90" s="428"/>
      <c r="N90" s="447"/>
    </row>
    <row r="91" spans="1:22" ht="20.100000000000001" customHeight="1" x14ac:dyDescent="0.15">
      <c r="A91" s="448" t="s">
        <v>69</v>
      </c>
      <c r="B91" s="234"/>
      <c r="C91" s="449"/>
      <c r="D91" s="449"/>
      <c r="E91" s="449"/>
      <c r="F91" s="449"/>
      <c r="G91" s="449"/>
      <c r="H91" s="399">
        <f>H88*0.1</f>
        <v>8170</v>
      </c>
      <c r="I91" s="400"/>
      <c r="J91" s="411"/>
      <c r="K91" s="412"/>
      <c r="L91" s="411"/>
      <c r="M91" s="412"/>
      <c r="N91" s="445"/>
      <c r="R91" s="33"/>
      <c r="S91" s="33"/>
    </row>
    <row r="92" spans="1:22" ht="20.100000000000001" customHeight="1" x14ac:dyDescent="0.15">
      <c r="A92" s="448"/>
      <c r="B92" s="234"/>
      <c r="C92" s="449"/>
      <c r="D92" s="449"/>
      <c r="E92" s="449"/>
      <c r="F92" s="449"/>
      <c r="G92" s="449"/>
      <c r="H92" s="403"/>
      <c r="I92" s="404"/>
      <c r="J92" s="415"/>
      <c r="K92" s="416"/>
      <c r="L92" s="415"/>
      <c r="M92" s="416"/>
      <c r="N92" s="447"/>
      <c r="Q92" s="48"/>
      <c r="R92" s="48"/>
      <c r="S92" s="31"/>
    </row>
    <row r="93" spans="1:22" ht="20.100000000000001" customHeight="1" x14ac:dyDescent="0.15">
      <c r="A93" s="448" t="s">
        <v>70</v>
      </c>
      <c r="B93" s="234"/>
      <c r="C93" s="449"/>
      <c r="D93" s="449"/>
      <c r="E93" s="467"/>
      <c r="F93" s="391"/>
      <c r="G93" s="392"/>
      <c r="H93" s="468">
        <f>H88+H91</f>
        <v>89870</v>
      </c>
      <c r="I93" s="469"/>
      <c r="J93" s="441"/>
      <c r="K93" s="442"/>
      <c r="L93" s="441"/>
      <c r="M93" s="442"/>
      <c r="N93" s="445"/>
      <c r="P93" s="1"/>
      <c r="Q93" s="51"/>
      <c r="R93" s="53"/>
      <c r="S93" s="31"/>
      <c r="V93" s="50"/>
    </row>
    <row r="94" spans="1:22" ht="20.100000000000001" customHeight="1" x14ac:dyDescent="0.15">
      <c r="A94" s="448"/>
      <c r="B94" s="234"/>
      <c r="C94" s="449"/>
      <c r="D94" s="449"/>
      <c r="E94" s="396"/>
      <c r="F94" s="397"/>
      <c r="G94" s="398"/>
      <c r="H94" s="470"/>
      <c r="I94" s="471"/>
      <c r="J94" s="443"/>
      <c r="K94" s="444"/>
      <c r="L94" s="443"/>
      <c r="M94" s="444"/>
      <c r="N94" s="447"/>
      <c r="P94" s="1"/>
      <c r="Q94" s="52"/>
      <c r="R94" s="34"/>
      <c r="S94" s="34"/>
    </row>
    <row r="95" spans="1:22" ht="13.5" customHeight="1" x14ac:dyDescent="0.15">
      <c r="A95" s="458" t="s">
        <v>101</v>
      </c>
      <c r="B95" s="459"/>
      <c r="C95" s="459"/>
      <c r="D95" s="459"/>
      <c r="E95" s="459"/>
      <c r="F95" s="459"/>
      <c r="G95" s="459"/>
      <c r="H95" s="459"/>
      <c r="I95" s="459"/>
      <c r="J95" s="459"/>
      <c r="K95" s="459"/>
      <c r="L95" s="459"/>
      <c r="M95" s="459"/>
      <c r="N95" s="460"/>
      <c r="P95" s="1"/>
      <c r="Q95" s="52"/>
      <c r="R95" s="34"/>
      <c r="S95" s="34"/>
    </row>
    <row r="96" spans="1:22" ht="13.5" customHeight="1" x14ac:dyDescent="0.15">
      <c r="A96" s="461"/>
      <c r="B96" s="462"/>
      <c r="C96" s="462"/>
      <c r="D96" s="462"/>
      <c r="E96" s="462"/>
      <c r="F96" s="462"/>
      <c r="G96" s="462"/>
      <c r="H96" s="462"/>
      <c r="I96" s="462"/>
      <c r="J96" s="462"/>
      <c r="K96" s="462"/>
      <c r="L96" s="462"/>
      <c r="M96" s="462"/>
      <c r="N96" s="463"/>
      <c r="Q96" s="34"/>
      <c r="R96" s="31"/>
      <c r="S96" s="31"/>
    </row>
    <row r="97" spans="1:19" x14ac:dyDescent="0.15">
      <c r="A97" s="461"/>
      <c r="B97" s="462"/>
      <c r="C97" s="462"/>
      <c r="D97" s="462"/>
      <c r="E97" s="462"/>
      <c r="F97" s="462"/>
      <c r="G97" s="462"/>
      <c r="H97" s="462"/>
      <c r="I97" s="462"/>
      <c r="J97" s="462"/>
      <c r="K97" s="462"/>
      <c r="L97" s="462"/>
      <c r="M97" s="462"/>
      <c r="N97" s="463"/>
      <c r="Q97" s="31"/>
      <c r="R97" s="31"/>
      <c r="S97" s="47"/>
    </row>
    <row r="98" spans="1:19" ht="14.25" thickBot="1" x14ac:dyDescent="0.2">
      <c r="A98" s="464"/>
      <c r="B98" s="465"/>
      <c r="C98" s="465"/>
      <c r="D98" s="465"/>
      <c r="E98" s="465"/>
      <c r="F98" s="465"/>
      <c r="G98" s="465"/>
      <c r="H98" s="465"/>
      <c r="I98" s="465"/>
      <c r="J98" s="465"/>
      <c r="K98" s="465"/>
      <c r="L98" s="465"/>
      <c r="M98" s="465"/>
      <c r="N98" s="466"/>
      <c r="Q98" s="34"/>
      <c r="R98" s="34"/>
      <c r="S98" s="34"/>
    </row>
    <row r="99" spans="1:19" ht="7.5" customHeight="1" thickBot="1" x14ac:dyDescent="0.2">
      <c r="P99" s="49"/>
      <c r="Q99" s="34"/>
      <c r="R99" s="34"/>
      <c r="S99" s="34"/>
    </row>
    <row r="100" spans="1:19" x14ac:dyDescent="0.15">
      <c r="A100" s="588" t="s">
        <v>8</v>
      </c>
      <c r="B100" s="589"/>
      <c r="C100" s="589" t="s">
        <v>191</v>
      </c>
      <c r="D100" s="589"/>
      <c r="E100" s="590" t="s">
        <v>76</v>
      </c>
      <c r="F100" s="591"/>
      <c r="G100" s="591"/>
      <c r="H100" s="591"/>
      <c r="I100" s="591"/>
      <c r="J100" s="591"/>
      <c r="K100" s="591"/>
      <c r="L100" s="591"/>
      <c r="M100" s="591"/>
      <c r="N100" s="592"/>
      <c r="P100" s="49"/>
      <c r="Q100" s="34"/>
    </row>
    <row r="101" spans="1:19" ht="13.5" customHeight="1" x14ac:dyDescent="0.15">
      <c r="A101" s="482"/>
      <c r="B101" s="483"/>
      <c r="C101" s="483"/>
      <c r="D101" s="483"/>
      <c r="E101" s="593"/>
      <c r="F101" s="593"/>
      <c r="G101" s="593"/>
      <c r="H101" s="593"/>
      <c r="I101" s="593"/>
      <c r="J101" s="593"/>
      <c r="K101" s="593"/>
      <c r="L101" s="593"/>
      <c r="M101" s="593"/>
      <c r="N101" s="594"/>
    </row>
    <row r="102" spans="1:19" x14ac:dyDescent="0.15">
      <c r="A102" s="482" t="s">
        <v>9</v>
      </c>
      <c r="B102" s="483"/>
      <c r="C102" s="483" t="s">
        <v>192</v>
      </c>
      <c r="D102" s="483"/>
      <c r="E102" s="593"/>
      <c r="F102" s="593"/>
      <c r="G102" s="593"/>
      <c r="H102" s="593"/>
      <c r="I102" s="593"/>
      <c r="J102" s="593"/>
      <c r="K102" s="593"/>
      <c r="L102" s="593"/>
      <c r="M102" s="593"/>
      <c r="N102" s="594"/>
    </row>
    <row r="103" spans="1:19" x14ac:dyDescent="0.15">
      <c r="A103" s="482"/>
      <c r="B103" s="483"/>
      <c r="C103" s="483"/>
      <c r="D103" s="483"/>
      <c r="E103" s="593"/>
      <c r="F103" s="593"/>
      <c r="G103" s="593"/>
      <c r="H103" s="593"/>
      <c r="I103" s="593"/>
      <c r="J103" s="593"/>
      <c r="K103" s="593"/>
      <c r="L103" s="593"/>
      <c r="M103" s="593"/>
      <c r="N103" s="594"/>
    </row>
    <row r="104" spans="1:19" x14ac:dyDescent="0.15">
      <c r="A104" s="482" t="s">
        <v>10</v>
      </c>
      <c r="B104" s="483"/>
      <c r="C104" s="483" t="s">
        <v>193</v>
      </c>
      <c r="D104" s="483"/>
      <c r="E104" s="593"/>
      <c r="F104" s="593"/>
      <c r="G104" s="593"/>
      <c r="H104" s="593"/>
      <c r="I104" s="593"/>
      <c r="J104" s="593"/>
      <c r="K104" s="593"/>
      <c r="L104" s="593"/>
      <c r="M104" s="593"/>
      <c r="N104" s="594"/>
    </row>
    <row r="105" spans="1:19" x14ac:dyDescent="0.15">
      <c r="A105" s="482"/>
      <c r="B105" s="483"/>
      <c r="C105" s="483"/>
      <c r="D105" s="483"/>
      <c r="E105" s="593"/>
      <c r="F105" s="593"/>
      <c r="G105" s="593"/>
      <c r="H105" s="593"/>
      <c r="I105" s="593"/>
      <c r="J105" s="593"/>
      <c r="K105" s="593"/>
      <c r="L105" s="593"/>
      <c r="M105" s="593"/>
      <c r="N105" s="594"/>
    </row>
    <row r="106" spans="1:19" x14ac:dyDescent="0.15">
      <c r="A106" s="482" t="s">
        <v>11</v>
      </c>
      <c r="B106" s="483"/>
      <c r="C106" s="483" t="s">
        <v>194</v>
      </c>
      <c r="D106" s="483"/>
      <c r="E106" s="593"/>
      <c r="F106" s="593"/>
      <c r="G106" s="593"/>
      <c r="H106" s="593"/>
      <c r="I106" s="593"/>
      <c r="J106" s="593"/>
      <c r="K106" s="593"/>
      <c r="L106" s="593"/>
      <c r="M106" s="593"/>
      <c r="N106" s="594"/>
    </row>
    <row r="107" spans="1:19" x14ac:dyDescent="0.15">
      <c r="A107" s="482"/>
      <c r="B107" s="483"/>
      <c r="C107" s="483"/>
      <c r="D107" s="483"/>
      <c r="E107" s="593"/>
      <c r="F107" s="593"/>
      <c r="G107" s="593"/>
      <c r="H107" s="593"/>
      <c r="I107" s="593"/>
      <c r="J107" s="593"/>
      <c r="K107" s="593"/>
      <c r="L107" s="593"/>
      <c r="M107" s="593"/>
      <c r="N107" s="594"/>
    </row>
    <row r="108" spans="1:19" x14ac:dyDescent="0.15">
      <c r="A108" s="586" t="str">
        <f>Q9</f>
        <v>허가 2019-2-2호</v>
      </c>
      <c r="B108" s="587"/>
      <c r="C108" s="587"/>
      <c r="D108" s="587"/>
      <c r="E108" s="2"/>
      <c r="F108" s="2"/>
      <c r="G108" s="2"/>
      <c r="H108" s="2"/>
      <c r="I108" s="2"/>
      <c r="J108" s="2"/>
      <c r="K108" s="2"/>
      <c r="L108" s="2"/>
      <c r="M108" s="2"/>
      <c r="N108" s="3"/>
    </row>
    <row r="109" spans="1:19" x14ac:dyDescent="0.15">
      <c r="A109" s="586"/>
      <c r="B109" s="587"/>
      <c r="C109" s="587"/>
      <c r="D109" s="587"/>
      <c r="E109" s="2"/>
      <c r="F109" s="2"/>
      <c r="G109" s="2"/>
      <c r="H109" s="2"/>
      <c r="I109" s="2"/>
      <c r="J109" s="2"/>
      <c r="K109" s="2"/>
      <c r="L109" s="2"/>
      <c r="M109" s="2"/>
      <c r="N109" s="3"/>
    </row>
    <row r="110" spans="1:19" x14ac:dyDescent="0.15">
      <c r="A110" s="482" t="s">
        <v>75</v>
      </c>
      <c r="B110" s="483"/>
      <c r="C110" s="483"/>
      <c r="D110" s="483"/>
      <c r="E110" s="483" t="str">
        <f>Q11</f>
        <v>경기도 성남시 분당구 분당로 368</v>
      </c>
      <c r="F110" s="483"/>
      <c r="G110" s="483"/>
      <c r="H110" s="483"/>
      <c r="I110" s="483"/>
      <c r="J110" s="483"/>
      <c r="K110" s="483"/>
      <c r="L110" s="483"/>
      <c r="M110" s="483"/>
      <c r="N110" s="484"/>
    </row>
    <row r="111" spans="1:19" x14ac:dyDescent="0.15">
      <c r="A111" s="482"/>
      <c r="B111" s="483"/>
      <c r="C111" s="483"/>
      <c r="D111" s="483"/>
      <c r="E111" s="483"/>
      <c r="F111" s="483"/>
      <c r="G111" s="483"/>
      <c r="H111" s="483"/>
      <c r="I111" s="483"/>
      <c r="J111" s="483"/>
      <c r="K111" s="483"/>
      <c r="L111" s="483"/>
      <c r="M111" s="483"/>
      <c r="N111" s="484"/>
    </row>
    <row r="112" spans="1:19" x14ac:dyDescent="0.15">
      <c r="A112" s="482" t="s">
        <v>12</v>
      </c>
      <c r="B112" s="483"/>
      <c r="C112" s="483"/>
      <c r="D112" s="483"/>
      <c r="E112" s="483" t="str">
        <f>Q10</f>
        <v>한국지역난방공사 분당사업소</v>
      </c>
      <c r="F112" s="483"/>
      <c r="G112" s="483"/>
      <c r="H112" s="483"/>
      <c r="I112" s="483"/>
      <c r="J112" s="483"/>
      <c r="K112" s="483"/>
      <c r="L112" s="483"/>
      <c r="M112" s="483"/>
      <c r="N112" s="484"/>
    </row>
    <row r="113" spans="1:17" x14ac:dyDescent="0.15">
      <c r="A113" s="482"/>
      <c r="B113" s="483"/>
      <c r="C113" s="483"/>
      <c r="D113" s="483"/>
      <c r="E113" s="483"/>
      <c r="F113" s="483"/>
      <c r="G113" s="483"/>
      <c r="H113" s="483"/>
      <c r="I113" s="483"/>
      <c r="J113" s="483"/>
      <c r="K113" s="483"/>
      <c r="L113" s="483"/>
      <c r="M113" s="483"/>
      <c r="N113" s="484"/>
      <c r="P113" s="360"/>
      <c r="Q113" s="361"/>
    </row>
    <row r="114" spans="1:17" ht="13.5" customHeight="1" x14ac:dyDescent="0.15">
      <c r="A114" s="579" t="s">
        <v>13</v>
      </c>
      <c r="B114" s="483"/>
      <c r="C114" s="483"/>
      <c r="D114" s="483"/>
      <c r="E114" s="483" t="str">
        <f>Q12</f>
        <v>129-82-02775</v>
      </c>
      <c r="F114" s="483"/>
      <c r="G114" s="483"/>
      <c r="H114" s="483"/>
      <c r="I114" s="483"/>
      <c r="J114" s="483"/>
      <c r="K114" s="483"/>
      <c r="L114" s="483"/>
      <c r="M114" s="483"/>
      <c r="N114" s="484"/>
      <c r="P114" s="362"/>
      <c r="Q114" s="361"/>
    </row>
    <row r="115" spans="1:17" ht="13.5" customHeight="1" x14ac:dyDescent="0.15">
      <c r="A115" s="482"/>
      <c r="B115" s="483"/>
      <c r="C115" s="483"/>
      <c r="D115" s="483"/>
      <c r="E115" s="483"/>
      <c r="F115" s="483"/>
      <c r="G115" s="483"/>
      <c r="H115" s="483"/>
      <c r="I115" s="483"/>
      <c r="J115" s="483"/>
      <c r="K115" s="483"/>
      <c r="L115" s="483"/>
      <c r="M115" s="483"/>
      <c r="N115" s="484"/>
      <c r="P115" s="360"/>
      <c r="Q115" s="361"/>
    </row>
    <row r="116" spans="1:17" ht="13.5" customHeight="1" x14ac:dyDescent="0.15">
      <c r="A116" s="482" t="s">
        <v>14</v>
      </c>
      <c r="B116" s="483"/>
      <c r="C116" s="483"/>
      <c r="D116" s="483"/>
      <c r="E116" s="483" t="s">
        <v>19</v>
      </c>
      <c r="F116" s="483"/>
      <c r="G116" s="483"/>
      <c r="H116" s="483" t="s">
        <v>20</v>
      </c>
      <c r="I116" s="483"/>
      <c r="J116" s="483"/>
      <c r="K116" s="483"/>
      <c r="L116" s="580" t="str">
        <f>Q8</f>
        <v>불정로</v>
      </c>
      <c r="M116" s="581"/>
      <c r="N116" s="582"/>
      <c r="P116" s="362"/>
      <c r="Q116" s="361"/>
    </row>
    <row r="117" spans="1:17" x14ac:dyDescent="0.15">
      <c r="A117" s="482"/>
      <c r="B117" s="483"/>
      <c r="C117" s="483"/>
      <c r="D117" s="483"/>
      <c r="E117" s="483"/>
      <c r="F117" s="483"/>
      <c r="G117" s="483"/>
      <c r="H117" s="483"/>
      <c r="I117" s="483"/>
      <c r="J117" s="483"/>
      <c r="K117" s="483"/>
      <c r="L117" s="583"/>
      <c r="M117" s="584"/>
      <c r="N117" s="585"/>
      <c r="P117" s="360"/>
      <c r="Q117" s="361"/>
    </row>
    <row r="118" spans="1:17" ht="13.5" customHeight="1" x14ac:dyDescent="0.15">
      <c r="A118" s="482" t="s">
        <v>15</v>
      </c>
      <c r="B118" s="483"/>
      <c r="C118" s="483"/>
      <c r="D118" s="483"/>
      <c r="E118" s="478" t="str">
        <f>Q5</f>
        <v>정자동 257-4번지</v>
      </c>
      <c r="F118" s="473"/>
      <c r="G118" s="473"/>
      <c r="H118" s="473"/>
      <c r="I118" s="473"/>
      <c r="J118" s="473"/>
      <c r="K118" s="473"/>
      <c r="L118" s="473"/>
      <c r="M118" s="473"/>
      <c r="N118" s="479"/>
      <c r="P118" s="362"/>
      <c r="Q118" s="361"/>
    </row>
    <row r="119" spans="1:17" ht="13.5" customHeight="1" x14ac:dyDescent="0.15">
      <c r="A119" s="482"/>
      <c r="B119" s="483"/>
      <c r="C119" s="483"/>
      <c r="D119" s="483"/>
      <c r="E119" s="480"/>
      <c r="F119" s="476"/>
      <c r="G119" s="476"/>
      <c r="H119" s="476"/>
      <c r="I119" s="476"/>
      <c r="J119" s="476"/>
      <c r="K119" s="476"/>
      <c r="L119" s="476"/>
      <c r="M119" s="476"/>
      <c r="N119" s="481"/>
    </row>
    <row r="120" spans="1:17" ht="13.5" customHeight="1" x14ac:dyDescent="0.15">
      <c r="A120" s="482" t="s">
        <v>16</v>
      </c>
      <c r="B120" s="483"/>
      <c r="C120" s="483"/>
      <c r="D120" s="483"/>
      <c r="E120" s="571">
        <f>D46+F46+H46+J46</f>
        <v>10</v>
      </c>
      <c r="F120" s="572"/>
      <c r="G120" s="572"/>
      <c r="H120" s="572"/>
      <c r="I120" s="575" t="s">
        <v>25</v>
      </c>
      <c r="J120" s="572">
        <f>C84</f>
        <v>30</v>
      </c>
      <c r="K120" s="572"/>
      <c r="L120" s="572"/>
      <c r="M120" s="572"/>
      <c r="N120" s="577" t="s">
        <v>26</v>
      </c>
    </row>
    <row r="121" spans="1:17" ht="13.5" customHeight="1" x14ac:dyDescent="0.15">
      <c r="A121" s="482"/>
      <c r="B121" s="483"/>
      <c r="C121" s="483"/>
      <c r="D121" s="483"/>
      <c r="E121" s="573"/>
      <c r="F121" s="574"/>
      <c r="G121" s="574"/>
      <c r="H121" s="574"/>
      <c r="I121" s="576"/>
      <c r="J121" s="574"/>
      <c r="K121" s="574"/>
      <c r="L121" s="574"/>
      <c r="M121" s="574"/>
      <c r="N121" s="578"/>
    </row>
    <row r="122" spans="1:17" x14ac:dyDescent="0.15">
      <c r="A122" s="482" t="s">
        <v>17</v>
      </c>
      <c r="B122" s="483"/>
      <c r="C122" s="483"/>
      <c r="D122" s="483"/>
      <c r="E122" s="483" t="str">
        <f>"영구 및 일시 각"&amp;M6&amp;"일"</f>
        <v>영구 및 일시 각30일</v>
      </c>
      <c r="F122" s="483"/>
      <c r="G122" s="483"/>
      <c r="H122" s="483"/>
      <c r="I122" s="483"/>
      <c r="J122" s="483"/>
      <c r="K122" s="483"/>
      <c r="L122" s="483"/>
      <c r="M122" s="483"/>
      <c r="N122" s="484"/>
    </row>
    <row r="123" spans="1:17" x14ac:dyDescent="0.15">
      <c r="A123" s="482"/>
      <c r="B123" s="483"/>
      <c r="C123" s="483"/>
      <c r="D123" s="483"/>
      <c r="E123" s="483"/>
      <c r="F123" s="483"/>
      <c r="G123" s="483"/>
      <c r="H123" s="483"/>
      <c r="I123" s="483"/>
      <c r="J123" s="483"/>
      <c r="K123" s="483"/>
      <c r="L123" s="483"/>
      <c r="M123" s="483"/>
      <c r="N123" s="484"/>
    </row>
    <row r="124" spans="1:17" x14ac:dyDescent="0.15">
      <c r="A124" s="482" t="s">
        <v>18</v>
      </c>
      <c r="B124" s="483"/>
      <c r="C124" s="483"/>
      <c r="D124" s="483"/>
      <c r="E124" s="483" t="s">
        <v>74</v>
      </c>
      <c r="F124" s="483"/>
      <c r="G124" s="483"/>
      <c r="H124" s="483"/>
      <c r="I124" s="483"/>
      <c r="J124" s="483"/>
      <c r="K124" s="483"/>
      <c r="L124" s="483"/>
      <c r="M124" s="483"/>
      <c r="N124" s="484"/>
    </row>
    <row r="125" spans="1:17" x14ac:dyDescent="0.15">
      <c r="A125" s="482"/>
      <c r="B125" s="483"/>
      <c r="C125" s="483"/>
      <c r="D125" s="483"/>
      <c r="E125" s="483"/>
      <c r="F125" s="483"/>
      <c r="G125" s="483"/>
      <c r="H125" s="483"/>
      <c r="I125" s="483"/>
      <c r="J125" s="483"/>
      <c r="K125" s="483"/>
      <c r="L125" s="483"/>
      <c r="M125" s="483"/>
      <c r="N125" s="484"/>
    </row>
    <row r="126" spans="1:17" x14ac:dyDescent="0.15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3"/>
    </row>
    <row r="127" spans="1:17" x14ac:dyDescent="0.15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3"/>
    </row>
    <row r="128" spans="1:17" x14ac:dyDescent="0.15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3"/>
    </row>
    <row r="129" spans="1:14" x14ac:dyDescent="0.15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3"/>
    </row>
    <row r="130" spans="1:14" x14ac:dyDescent="0.15">
      <c r="A130" s="485"/>
      <c r="B130" s="486"/>
      <c r="C130" s="486"/>
      <c r="D130" s="486"/>
      <c r="E130" s="486"/>
      <c r="F130" s="486"/>
      <c r="G130" s="486"/>
      <c r="H130" s="486"/>
      <c r="I130" s="486"/>
      <c r="J130" s="486"/>
      <c r="K130" s="486"/>
      <c r="L130" s="486"/>
      <c r="M130" s="486"/>
      <c r="N130" s="487"/>
    </row>
    <row r="131" spans="1:14" x14ac:dyDescent="0.15">
      <c r="A131" s="485"/>
      <c r="B131" s="486"/>
      <c r="C131" s="486"/>
      <c r="D131" s="486"/>
      <c r="E131" s="486"/>
      <c r="F131" s="486"/>
      <c r="G131" s="486"/>
      <c r="H131" s="486"/>
      <c r="I131" s="486"/>
      <c r="J131" s="486"/>
      <c r="K131" s="486"/>
      <c r="L131" s="486"/>
      <c r="M131" s="486"/>
      <c r="N131" s="487"/>
    </row>
    <row r="132" spans="1:14" x14ac:dyDescent="0.15">
      <c r="A132" s="485"/>
      <c r="B132" s="486"/>
      <c r="C132" s="486"/>
      <c r="D132" s="486"/>
      <c r="E132" s="486"/>
      <c r="F132" s="486"/>
      <c r="G132" s="486"/>
      <c r="H132" s="486"/>
      <c r="I132" s="486"/>
      <c r="J132" s="486"/>
      <c r="K132" s="486"/>
      <c r="L132" s="486"/>
      <c r="M132" s="486"/>
      <c r="N132" s="487"/>
    </row>
    <row r="133" spans="1:14" x14ac:dyDescent="0.15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3"/>
    </row>
    <row r="134" spans="1:14" x14ac:dyDescent="0.15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3"/>
    </row>
    <row r="135" spans="1:14" x14ac:dyDescent="0.15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3"/>
    </row>
    <row r="136" spans="1:14" x14ac:dyDescent="0.15">
      <c r="A136" s="485" t="str">
        <f>Q13</f>
        <v>2020년 1월</v>
      </c>
      <c r="B136" s="486"/>
      <c r="C136" s="486"/>
      <c r="D136" s="486"/>
      <c r="E136" s="486"/>
      <c r="F136" s="486"/>
      <c r="G136" s="486"/>
      <c r="H136" s="486"/>
      <c r="I136" s="486"/>
      <c r="J136" s="486"/>
      <c r="K136" s="486"/>
      <c r="L136" s="486"/>
      <c r="M136" s="486"/>
      <c r="N136" s="487"/>
    </row>
    <row r="137" spans="1:14" x14ac:dyDescent="0.15">
      <c r="A137" s="485"/>
      <c r="B137" s="486"/>
      <c r="C137" s="486"/>
      <c r="D137" s="486"/>
      <c r="E137" s="486"/>
      <c r="F137" s="486"/>
      <c r="G137" s="486"/>
      <c r="H137" s="486"/>
      <c r="I137" s="486"/>
      <c r="J137" s="486"/>
      <c r="K137" s="486"/>
      <c r="L137" s="486"/>
      <c r="M137" s="486"/>
      <c r="N137" s="487"/>
    </row>
    <row r="138" spans="1:14" x14ac:dyDescent="0.15">
      <c r="A138" s="485"/>
      <c r="B138" s="486"/>
      <c r="C138" s="486"/>
      <c r="D138" s="486"/>
      <c r="E138" s="486"/>
      <c r="F138" s="486"/>
      <c r="G138" s="486"/>
      <c r="H138" s="486"/>
      <c r="I138" s="486"/>
      <c r="J138" s="486"/>
      <c r="K138" s="486"/>
      <c r="L138" s="486"/>
      <c r="M138" s="486"/>
      <c r="N138" s="487"/>
    </row>
    <row r="139" spans="1:14" x14ac:dyDescent="0.15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3"/>
    </row>
    <row r="140" spans="1:14" x14ac:dyDescent="0.15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3"/>
    </row>
    <row r="141" spans="1:14" x14ac:dyDescent="0.15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3"/>
    </row>
    <row r="142" spans="1:14" x14ac:dyDescent="0.15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3"/>
    </row>
    <row r="143" spans="1:14" x14ac:dyDescent="0.15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3"/>
    </row>
    <row r="144" spans="1:14" x14ac:dyDescent="0.15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3"/>
    </row>
    <row r="145" spans="1:14" x14ac:dyDescent="0.15">
      <c r="A145" s="488" t="s">
        <v>7</v>
      </c>
      <c r="B145" s="489"/>
      <c r="C145" s="489"/>
      <c r="D145" s="489"/>
      <c r="E145" s="489"/>
      <c r="F145" s="489"/>
      <c r="G145" s="489"/>
      <c r="H145" s="489"/>
      <c r="I145" s="489"/>
      <c r="J145" s="489"/>
      <c r="K145" s="489"/>
      <c r="L145" s="489"/>
      <c r="M145" s="489"/>
      <c r="N145" s="490"/>
    </row>
    <row r="146" spans="1:14" x14ac:dyDescent="0.15">
      <c r="A146" s="488"/>
      <c r="B146" s="489"/>
      <c r="C146" s="489"/>
      <c r="D146" s="489"/>
      <c r="E146" s="489"/>
      <c r="F146" s="489"/>
      <c r="G146" s="489"/>
      <c r="H146" s="489"/>
      <c r="I146" s="489"/>
      <c r="J146" s="489"/>
      <c r="K146" s="489"/>
      <c r="L146" s="489"/>
      <c r="M146" s="489"/>
      <c r="N146" s="490"/>
    </row>
    <row r="147" spans="1:14" x14ac:dyDescent="0.15">
      <c r="A147" s="488"/>
      <c r="B147" s="489"/>
      <c r="C147" s="489"/>
      <c r="D147" s="489"/>
      <c r="E147" s="489"/>
      <c r="F147" s="489"/>
      <c r="G147" s="489"/>
      <c r="H147" s="489"/>
      <c r="I147" s="489"/>
      <c r="J147" s="489"/>
      <c r="K147" s="489"/>
      <c r="L147" s="489"/>
      <c r="M147" s="489"/>
      <c r="N147" s="490"/>
    </row>
    <row r="148" spans="1:14" ht="14.25" thickBot="1" x14ac:dyDescent="0.2">
      <c r="A148" s="488"/>
      <c r="B148" s="489"/>
      <c r="C148" s="489"/>
      <c r="D148" s="489"/>
      <c r="E148" s="489"/>
      <c r="F148" s="489"/>
      <c r="G148" s="489"/>
      <c r="H148" s="489"/>
      <c r="I148" s="489"/>
      <c r="J148" s="489"/>
      <c r="K148" s="489"/>
      <c r="L148" s="489"/>
      <c r="M148" s="489"/>
      <c r="N148" s="490"/>
    </row>
    <row r="149" spans="1:14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</row>
    <row r="150" spans="1:14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 spans="1:14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  <row r="152" spans="1:14" ht="14.25" thickBo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</row>
    <row r="153" spans="1:14" x14ac:dyDescent="0.15">
      <c r="A153" s="491" t="s">
        <v>21</v>
      </c>
      <c r="B153" s="492"/>
      <c r="C153" s="492"/>
      <c r="D153" s="492"/>
      <c r="E153" s="492"/>
      <c r="F153" s="492"/>
      <c r="G153" s="6"/>
      <c r="H153" s="6"/>
      <c r="I153" s="6"/>
      <c r="J153" s="6"/>
      <c r="K153" s="6"/>
      <c r="L153" s="6"/>
      <c r="M153" s="6"/>
      <c r="N153" s="7"/>
    </row>
    <row r="154" spans="1:14" x14ac:dyDescent="0.15">
      <c r="A154" s="493"/>
      <c r="B154" s="494"/>
      <c r="C154" s="494"/>
      <c r="D154" s="494"/>
      <c r="E154" s="494"/>
      <c r="F154" s="494"/>
      <c r="G154" s="2"/>
      <c r="H154" s="2"/>
      <c r="I154" s="2"/>
      <c r="J154" s="2"/>
      <c r="K154" s="2"/>
      <c r="L154" s="2"/>
      <c r="M154" s="2"/>
      <c r="N154" s="3"/>
    </row>
    <row r="155" spans="1:14" x14ac:dyDescent="0.15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3"/>
    </row>
    <row r="156" spans="1:14" x14ac:dyDescent="0.15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3"/>
    </row>
    <row r="157" spans="1:14" x14ac:dyDescent="0.15">
      <c r="A157" s="488" t="s">
        <v>22</v>
      </c>
      <c r="B157" s="489"/>
      <c r="C157" s="489"/>
      <c r="D157" s="489"/>
      <c r="E157" s="489"/>
      <c r="F157" s="489"/>
      <c r="G157" s="489"/>
      <c r="H157" s="489"/>
      <c r="I157" s="489"/>
      <c r="J157" s="489"/>
      <c r="K157" s="489"/>
      <c r="L157" s="489"/>
      <c r="M157" s="489"/>
      <c r="N157" s="490"/>
    </row>
    <row r="158" spans="1:14" x14ac:dyDescent="0.15">
      <c r="A158" s="488"/>
      <c r="B158" s="489"/>
      <c r="C158" s="489"/>
      <c r="D158" s="489"/>
      <c r="E158" s="489"/>
      <c r="F158" s="489"/>
      <c r="G158" s="489"/>
      <c r="H158" s="489"/>
      <c r="I158" s="489"/>
      <c r="J158" s="489"/>
      <c r="K158" s="489"/>
      <c r="L158" s="489"/>
      <c r="M158" s="489"/>
      <c r="N158" s="490"/>
    </row>
    <row r="159" spans="1:14" x14ac:dyDescent="0.15">
      <c r="A159" s="488"/>
      <c r="B159" s="489"/>
      <c r="C159" s="489"/>
      <c r="D159" s="489"/>
      <c r="E159" s="489"/>
      <c r="F159" s="489"/>
      <c r="G159" s="489"/>
      <c r="H159" s="489"/>
      <c r="I159" s="489"/>
      <c r="J159" s="489"/>
      <c r="K159" s="489"/>
      <c r="L159" s="489"/>
      <c r="M159" s="489"/>
      <c r="N159" s="490"/>
    </row>
    <row r="160" spans="1:14" x14ac:dyDescent="0.15">
      <c r="A160" s="488"/>
      <c r="B160" s="489"/>
      <c r="C160" s="489"/>
      <c r="D160" s="489"/>
      <c r="E160" s="489"/>
      <c r="F160" s="489"/>
      <c r="G160" s="489"/>
      <c r="H160" s="489"/>
      <c r="I160" s="489"/>
      <c r="J160" s="489"/>
      <c r="K160" s="489"/>
      <c r="L160" s="489"/>
      <c r="M160" s="489"/>
      <c r="N160" s="490"/>
    </row>
    <row r="161" spans="1:14" x14ac:dyDescent="0.15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3"/>
    </row>
    <row r="162" spans="1:14" x14ac:dyDescent="0.15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3"/>
    </row>
    <row r="163" spans="1:14" x14ac:dyDescent="0.15">
      <c r="A163" s="493" t="s">
        <v>100</v>
      </c>
      <c r="B163" s="494"/>
      <c r="C163" s="494"/>
      <c r="D163" s="494"/>
      <c r="E163" s="494"/>
      <c r="F163" s="494"/>
      <c r="G163" s="494"/>
      <c r="H163" s="494"/>
      <c r="I163" s="494"/>
      <c r="J163" s="494"/>
      <c r="K163" s="494"/>
      <c r="L163" s="494"/>
      <c r="M163" s="494"/>
      <c r="N163" s="495"/>
    </row>
    <row r="164" spans="1:14" x14ac:dyDescent="0.15">
      <c r="A164" s="493"/>
      <c r="B164" s="494"/>
      <c r="C164" s="494"/>
      <c r="D164" s="494"/>
      <c r="E164" s="494"/>
      <c r="F164" s="494"/>
      <c r="G164" s="494"/>
      <c r="H164" s="494"/>
      <c r="I164" s="494"/>
      <c r="J164" s="494"/>
      <c r="K164" s="494"/>
      <c r="L164" s="494"/>
      <c r="M164" s="494"/>
      <c r="N164" s="495"/>
    </row>
    <row r="165" spans="1:14" x14ac:dyDescent="0.15">
      <c r="A165" s="493" t="s">
        <v>23</v>
      </c>
      <c r="B165" s="494"/>
      <c r="C165" s="494"/>
      <c r="D165" s="494"/>
      <c r="E165" s="494"/>
      <c r="F165" s="494"/>
      <c r="G165" s="494"/>
      <c r="H165" s="494"/>
      <c r="I165" s="494"/>
      <c r="J165" s="494"/>
      <c r="K165" s="494"/>
      <c r="L165" s="494"/>
      <c r="M165" s="494"/>
      <c r="N165" s="495"/>
    </row>
    <row r="166" spans="1:14" x14ac:dyDescent="0.15">
      <c r="A166" s="493"/>
      <c r="B166" s="494"/>
      <c r="C166" s="494"/>
      <c r="D166" s="494"/>
      <c r="E166" s="494"/>
      <c r="F166" s="494"/>
      <c r="G166" s="494"/>
      <c r="H166" s="494"/>
      <c r="I166" s="494"/>
      <c r="J166" s="494"/>
      <c r="K166" s="494"/>
      <c r="L166" s="494"/>
      <c r="M166" s="494"/>
      <c r="N166" s="495"/>
    </row>
    <row r="167" spans="1:14" x14ac:dyDescent="0.15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3"/>
    </row>
    <row r="168" spans="1:14" x14ac:dyDescent="0.15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3"/>
    </row>
    <row r="169" spans="1:14" x14ac:dyDescent="0.15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3"/>
    </row>
    <row r="170" spans="1:14" x14ac:dyDescent="0.15">
      <c r="A170" s="485" t="str">
        <f>A136</f>
        <v>2020년 1월</v>
      </c>
      <c r="B170" s="486"/>
      <c r="C170" s="486"/>
      <c r="D170" s="486"/>
      <c r="E170" s="486"/>
      <c r="F170" s="486"/>
      <c r="G170" s="486"/>
      <c r="H170" s="486"/>
      <c r="I170" s="486"/>
      <c r="J170" s="486"/>
      <c r="K170" s="486"/>
      <c r="L170" s="486"/>
      <c r="M170" s="486"/>
      <c r="N170" s="487"/>
    </row>
    <row r="171" spans="1:14" x14ac:dyDescent="0.15">
      <c r="A171" s="485"/>
      <c r="B171" s="486"/>
      <c r="C171" s="486"/>
      <c r="D171" s="486"/>
      <c r="E171" s="486"/>
      <c r="F171" s="486"/>
      <c r="G171" s="486"/>
      <c r="H171" s="486"/>
      <c r="I171" s="486"/>
      <c r="J171" s="486"/>
      <c r="K171" s="486"/>
      <c r="L171" s="486"/>
      <c r="M171" s="486"/>
      <c r="N171" s="487"/>
    </row>
    <row r="172" spans="1:14" x14ac:dyDescent="0.15">
      <c r="A172" s="485"/>
      <c r="B172" s="486"/>
      <c r="C172" s="486"/>
      <c r="D172" s="486"/>
      <c r="E172" s="486"/>
      <c r="F172" s="486"/>
      <c r="G172" s="486"/>
      <c r="H172" s="486"/>
      <c r="I172" s="486"/>
      <c r="J172" s="486"/>
      <c r="K172" s="486"/>
      <c r="L172" s="486"/>
      <c r="M172" s="486"/>
      <c r="N172" s="487"/>
    </row>
    <row r="173" spans="1:14" x14ac:dyDescent="0.15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3"/>
    </row>
    <row r="174" spans="1:14" x14ac:dyDescent="0.15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3"/>
    </row>
    <row r="175" spans="1:14" x14ac:dyDescent="0.15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3"/>
    </row>
    <row r="176" spans="1:14" x14ac:dyDescent="0.15">
      <c r="A176" s="488" t="s">
        <v>7</v>
      </c>
      <c r="B176" s="489"/>
      <c r="C176" s="489"/>
      <c r="D176" s="489"/>
      <c r="E176" s="489"/>
      <c r="F176" s="489"/>
      <c r="G176" s="489"/>
      <c r="H176" s="489"/>
      <c r="I176" s="489"/>
      <c r="J176" s="489"/>
      <c r="K176" s="489"/>
      <c r="L176" s="489"/>
      <c r="M176" s="489"/>
      <c r="N176" s="490"/>
    </row>
    <row r="177" spans="1:14" x14ac:dyDescent="0.15">
      <c r="A177" s="488"/>
      <c r="B177" s="489"/>
      <c r="C177" s="489"/>
      <c r="D177" s="489"/>
      <c r="E177" s="489"/>
      <c r="F177" s="489"/>
      <c r="G177" s="489"/>
      <c r="H177" s="489"/>
      <c r="I177" s="489"/>
      <c r="J177" s="489"/>
      <c r="K177" s="489"/>
      <c r="L177" s="489"/>
      <c r="M177" s="489"/>
      <c r="N177" s="490"/>
    </row>
    <row r="178" spans="1:14" x14ac:dyDescent="0.15">
      <c r="A178" s="488"/>
      <c r="B178" s="489"/>
      <c r="C178" s="489"/>
      <c r="D178" s="489"/>
      <c r="E178" s="489"/>
      <c r="F178" s="489"/>
      <c r="G178" s="489"/>
      <c r="H178" s="489"/>
      <c r="I178" s="489"/>
      <c r="J178" s="489"/>
      <c r="K178" s="489"/>
      <c r="L178" s="489"/>
      <c r="M178" s="489"/>
      <c r="N178" s="490"/>
    </row>
    <row r="179" spans="1:14" x14ac:dyDescent="0.15">
      <c r="A179" s="488"/>
      <c r="B179" s="489"/>
      <c r="C179" s="489"/>
      <c r="D179" s="489"/>
      <c r="E179" s="489"/>
      <c r="F179" s="489"/>
      <c r="G179" s="489"/>
      <c r="H179" s="489"/>
      <c r="I179" s="489"/>
      <c r="J179" s="489"/>
      <c r="K179" s="489"/>
      <c r="L179" s="489"/>
      <c r="M179" s="489"/>
      <c r="N179" s="490"/>
    </row>
    <row r="180" spans="1:14" x14ac:dyDescent="0.15">
      <c r="A180" s="488"/>
      <c r="B180" s="489"/>
      <c r="C180" s="489"/>
      <c r="D180" s="489"/>
      <c r="E180" s="489"/>
      <c r="F180" s="489"/>
      <c r="G180" s="489"/>
      <c r="H180" s="489"/>
      <c r="I180" s="489"/>
      <c r="J180" s="489"/>
      <c r="K180" s="489"/>
      <c r="L180" s="489"/>
      <c r="M180" s="489"/>
      <c r="N180" s="490"/>
    </row>
    <row r="181" spans="1:14" x14ac:dyDescent="0.15">
      <c r="A181" s="488"/>
      <c r="B181" s="489"/>
      <c r="C181" s="489"/>
      <c r="D181" s="489"/>
      <c r="E181" s="489"/>
      <c r="F181" s="489"/>
      <c r="G181" s="489"/>
      <c r="H181" s="489"/>
      <c r="I181" s="489"/>
      <c r="J181" s="489"/>
      <c r="K181" s="489"/>
      <c r="L181" s="489"/>
      <c r="M181" s="489"/>
      <c r="N181" s="490"/>
    </row>
    <row r="182" spans="1:14" x14ac:dyDescent="0.15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3"/>
    </row>
    <row r="183" spans="1:14" x14ac:dyDescent="0.15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3"/>
    </row>
    <row r="184" spans="1:14" x14ac:dyDescent="0.15">
      <c r="A184" s="448" t="s">
        <v>14</v>
      </c>
      <c r="B184" s="234"/>
      <c r="C184" s="234"/>
      <c r="D184" s="234" t="s">
        <v>27</v>
      </c>
      <c r="E184" s="234"/>
      <c r="F184" s="234"/>
      <c r="G184" s="234"/>
      <c r="H184" s="234" t="s">
        <v>20</v>
      </c>
      <c r="I184" s="234"/>
      <c r="J184" s="234"/>
      <c r="K184" s="234"/>
      <c r="L184" s="498" t="str">
        <f>Q8</f>
        <v>불정로</v>
      </c>
      <c r="M184" s="499"/>
      <c r="N184" s="500"/>
    </row>
    <row r="185" spans="1:14" x14ac:dyDescent="0.15">
      <c r="A185" s="448"/>
      <c r="B185" s="234"/>
      <c r="C185" s="234"/>
      <c r="D185" s="234"/>
      <c r="E185" s="234"/>
      <c r="F185" s="234"/>
      <c r="G185" s="234"/>
      <c r="H185" s="234"/>
      <c r="I185" s="234"/>
      <c r="J185" s="234"/>
      <c r="K185" s="234"/>
      <c r="L185" s="501"/>
      <c r="M185" s="502"/>
      <c r="N185" s="503"/>
    </row>
    <row r="186" spans="1:14" ht="13.5" customHeight="1" x14ac:dyDescent="0.15">
      <c r="A186" s="448" t="s">
        <v>15</v>
      </c>
      <c r="B186" s="234"/>
      <c r="C186" s="234"/>
      <c r="D186" s="478" t="str">
        <f>E118</f>
        <v>정자동 257-4번지</v>
      </c>
      <c r="E186" s="473"/>
      <c r="F186" s="473"/>
      <c r="G186" s="473"/>
      <c r="H186" s="473"/>
      <c r="I186" s="473"/>
      <c r="J186" s="473"/>
      <c r="K186" s="473"/>
      <c r="L186" s="473"/>
      <c r="M186" s="473"/>
      <c r="N186" s="479"/>
    </row>
    <row r="187" spans="1:14" ht="13.5" customHeight="1" x14ac:dyDescent="0.15">
      <c r="A187" s="448"/>
      <c r="B187" s="234"/>
      <c r="C187" s="234"/>
      <c r="D187" s="480"/>
      <c r="E187" s="476"/>
      <c r="F187" s="476"/>
      <c r="G187" s="476"/>
      <c r="H187" s="476"/>
      <c r="I187" s="476"/>
      <c r="J187" s="476"/>
      <c r="K187" s="476"/>
      <c r="L187" s="476"/>
      <c r="M187" s="476"/>
      <c r="N187" s="481"/>
    </row>
    <row r="188" spans="1:14" x14ac:dyDescent="0.15">
      <c r="A188" s="448" t="s">
        <v>34</v>
      </c>
      <c r="B188" s="234"/>
      <c r="C188" s="234"/>
      <c r="D188" s="505" t="str">
        <f>Q6</f>
        <v>열수송관 보수공사</v>
      </c>
      <c r="E188" s="506"/>
      <c r="F188" s="506"/>
      <c r="G188" s="507"/>
      <c r="H188" s="511" t="s">
        <v>38</v>
      </c>
      <c r="I188" s="511"/>
      <c r="J188" s="511"/>
      <c r="K188" s="511"/>
      <c r="L188" s="513" t="str">
        <f>E122</f>
        <v>영구 및 일시 각30일</v>
      </c>
      <c r="M188" s="513"/>
      <c r="N188" s="514"/>
    </row>
    <row r="189" spans="1:14" x14ac:dyDescent="0.15">
      <c r="A189" s="448"/>
      <c r="B189" s="234"/>
      <c r="C189" s="234"/>
      <c r="D189" s="508"/>
      <c r="E189" s="509"/>
      <c r="F189" s="509"/>
      <c r="G189" s="510"/>
      <c r="H189" s="512"/>
      <c r="I189" s="512"/>
      <c r="J189" s="512"/>
      <c r="K189" s="512"/>
      <c r="L189" s="515"/>
      <c r="M189" s="515"/>
      <c r="N189" s="516"/>
    </row>
    <row r="190" spans="1:14" x14ac:dyDescent="0.15">
      <c r="A190" s="448" t="s">
        <v>28</v>
      </c>
      <c r="B190" s="234"/>
      <c r="C190" s="234"/>
      <c r="D190" s="234" t="str">
        <f>Q7</f>
        <v>열수송관</v>
      </c>
      <c r="E190" s="234"/>
      <c r="F190" s="234"/>
      <c r="G190" s="234"/>
      <c r="H190" s="234" t="s">
        <v>37</v>
      </c>
      <c r="I190" s="234"/>
      <c r="J190" s="234"/>
      <c r="K190" s="234"/>
      <c r="L190" s="496">
        <f>J120</f>
        <v>30</v>
      </c>
      <c r="M190" s="496"/>
      <c r="N190" s="497"/>
    </row>
    <row r="191" spans="1:14" x14ac:dyDescent="0.15">
      <c r="A191" s="448"/>
      <c r="B191" s="234"/>
      <c r="C191" s="234"/>
      <c r="D191" s="234"/>
      <c r="E191" s="234"/>
      <c r="F191" s="234"/>
      <c r="G191" s="234"/>
      <c r="H191" s="234"/>
      <c r="I191" s="234"/>
      <c r="J191" s="234"/>
      <c r="K191" s="234"/>
      <c r="L191" s="496"/>
      <c r="M191" s="496"/>
      <c r="N191" s="497"/>
    </row>
    <row r="192" spans="1:14" x14ac:dyDescent="0.15">
      <c r="A192" s="448" t="s">
        <v>29</v>
      </c>
      <c r="B192" s="234"/>
      <c r="C192" s="234"/>
      <c r="D192" s="234" t="s">
        <v>42</v>
      </c>
      <c r="E192" s="234"/>
      <c r="F192" s="234"/>
      <c r="G192" s="234"/>
      <c r="H192" s="532" t="s">
        <v>39</v>
      </c>
      <c r="I192" s="234"/>
      <c r="J192" s="234"/>
      <c r="K192" s="234"/>
      <c r="L192" s="533" t="str">
        <f>L188</f>
        <v>영구 및 일시 각30일</v>
      </c>
      <c r="M192" s="234"/>
      <c r="N192" s="504"/>
    </row>
    <row r="193" spans="1:14" x14ac:dyDescent="0.15">
      <c r="A193" s="448"/>
      <c r="B193" s="234"/>
      <c r="C193" s="234"/>
      <c r="D193" s="234"/>
      <c r="E193" s="234"/>
      <c r="F193" s="234"/>
      <c r="G193" s="234"/>
      <c r="H193" s="234"/>
      <c r="I193" s="234"/>
      <c r="J193" s="234"/>
      <c r="K193" s="234"/>
      <c r="L193" s="234"/>
      <c r="M193" s="234"/>
      <c r="N193" s="504"/>
    </row>
    <row r="194" spans="1:14" x14ac:dyDescent="0.15">
      <c r="A194" s="448" t="s">
        <v>30</v>
      </c>
      <c r="B194" s="234"/>
      <c r="C194" s="234"/>
      <c r="D194" s="234" t="s">
        <v>41</v>
      </c>
      <c r="E194" s="234"/>
      <c r="F194" s="234"/>
      <c r="G194" s="234"/>
      <c r="H194" s="234" t="s">
        <v>35</v>
      </c>
      <c r="I194" s="234"/>
      <c r="J194" s="234"/>
      <c r="K194" s="234"/>
      <c r="L194" s="234" t="s">
        <v>40</v>
      </c>
      <c r="M194" s="234"/>
      <c r="N194" s="504"/>
    </row>
    <row r="195" spans="1:14" x14ac:dyDescent="0.15">
      <c r="A195" s="448"/>
      <c r="B195" s="234"/>
      <c r="C195" s="234"/>
      <c r="D195" s="234"/>
      <c r="E195" s="234"/>
      <c r="F195" s="234"/>
      <c r="G195" s="234"/>
      <c r="H195" s="234"/>
      <c r="I195" s="234"/>
      <c r="J195" s="234"/>
      <c r="K195" s="234"/>
      <c r="L195" s="234"/>
      <c r="M195" s="234"/>
      <c r="N195" s="504"/>
    </row>
    <row r="196" spans="1:14" x14ac:dyDescent="0.15">
      <c r="A196" s="448" t="s">
        <v>31</v>
      </c>
      <c r="B196" s="234"/>
      <c r="C196" s="234" t="s">
        <v>32</v>
      </c>
      <c r="D196" s="505" t="str">
        <f>E110</f>
        <v>경기도 성남시 분당구 분당로 368</v>
      </c>
      <c r="E196" s="506"/>
      <c r="F196" s="506"/>
      <c r="G196" s="507"/>
      <c r="H196" s="234" t="s">
        <v>36</v>
      </c>
      <c r="I196" s="234"/>
      <c r="J196" s="234"/>
      <c r="K196" s="234"/>
      <c r="L196" s="520">
        <f>E120</f>
        <v>10</v>
      </c>
      <c r="M196" s="520"/>
      <c r="N196" s="521"/>
    </row>
    <row r="197" spans="1:14" x14ac:dyDescent="0.15">
      <c r="A197" s="448"/>
      <c r="B197" s="234"/>
      <c r="C197" s="234"/>
      <c r="D197" s="508"/>
      <c r="E197" s="509"/>
      <c r="F197" s="509"/>
      <c r="G197" s="510"/>
      <c r="H197" s="234"/>
      <c r="I197" s="234"/>
      <c r="J197" s="234"/>
      <c r="K197" s="234"/>
      <c r="L197" s="520"/>
      <c r="M197" s="520"/>
      <c r="N197" s="521"/>
    </row>
    <row r="198" spans="1:14" x14ac:dyDescent="0.15">
      <c r="A198" s="448"/>
      <c r="B198" s="234"/>
      <c r="C198" s="234" t="s">
        <v>33</v>
      </c>
      <c r="D198" s="522" t="str">
        <f>E112</f>
        <v>한국지역난방공사 분당사업소</v>
      </c>
      <c r="E198" s="522"/>
      <c r="F198" s="522"/>
      <c r="G198" s="522"/>
      <c r="H198" s="234" t="s">
        <v>72</v>
      </c>
      <c r="I198" s="234"/>
      <c r="J198" s="234"/>
      <c r="K198" s="234"/>
      <c r="L198" s="523"/>
      <c r="M198" s="524"/>
      <c r="N198" s="525"/>
    </row>
    <row r="199" spans="1:14" ht="14.25" thickBot="1" x14ac:dyDescent="0.2">
      <c r="A199" s="519"/>
      <c r="B199" s="511"/>
      <c r="C199" s="511"/>
      <c r="D199" s="522"/>
      <c r="E199" s="522"/>
      <c r="F199" s="522"/>
      <c r="G199" s="522"/>
      <c r="H199" s="511"/>
      <c r="I199" s="511"/>
      <c r="J199" s="511"/>
      <c r="K199" s="511"/>
      <c r="L199" s="526"/>
      <c r="M199" s="526"/>
      <c r="N199" s="527"/>
    </row>
    <row r="200" spans="1:14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 spans="1:14" ht="14.25" thickBo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</row>
    <row r="202" spans="1:14" ht="7.5" customHeight="1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</row>
    <row r="203" spans="1:14" ht="5.2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</row>
    <row r="204" spans="1:14" ht="13.5" customHeight="1" x14ac:dyDescent="0.15">
      <c r="A204" s="489" t="s">
        <v>103</v>
      </c>
      <c r="B204" s="489"/>
      <c r="C204" s="489"/>
      <c r="D204" s="489"/>
      <c r="E204" s="489"/>
      <c r="F204" s="489"/>
      <c r="G204" s="489"/>
      <c r="H204" s="489"/>
      <c r="I204" s="489"/>
      <c r="J204" s="489"/>
      <c r="K204" s="489"/>
      <c r="L204" s="489"/>
      <c r="M204" s="489"/>
      <c r="N204" s="489"/>
    </row>
    <row r="205" spans="1:14" ht="6.75" customHeight="1" x14ac:dyDescent="0.15">
      <c r="A205" s="489"/>
      <c r="B205" s="489"/>
      <c r="C205" s="489"/>
      <c r="D205" s="489"/>
      <c r="E205" s="489"/>
      <c r="F205" s="489"/>
      <c r="G205" s="489"/>
      <c r="H205" s="489"/>
      <c r="I205" s="489"/>
      <c r="J205" s="489"/>
      <c r="K205" s="489"/>
      <c r="L205" s="489"/>
      <c r="M205" s="489"/>
      <c r="N205" s="489"/>
    </row>
    <row r="206" spans="1:14" ht="6" customHeight="1" x14ac:dyDescent="0.15">
      <c r="A206" s="489"/>
      <c r="B206" s="489"/>
      <c r="C206" s="489"/>
      <c r="D206" s="489"/>
      <c r="E206" s="489"/>
      <c r="F206" s="489"/>
      <c r="G206" s="489"/>
      <c r="H206" s="489"/>
      <c r="I206" s="489"/>
      <c r="J206" s="489"/>
      <c r="K206" s="489"/>
      <c r="L206" s="489"/>
      <c r="M206" s="489"/>
      <c r="N206" s="489"/>
    </row>
    <row r="207" spans="1:14" x14ac:dyDescent="0.15">
      <c r="A207" s="489"/>
      <c r="B207" s="489"/>
      <c r="C207" s="489"/>
      <c r="D207" s="489"/>
      <c r="E207" s="489"/>
      <c r="F207" s="489"/>
      <c r="G207" s="489"/>
      <c r="H207" s="489"/>
      <c r="I207" s="489"/>
      <c r="J207" s="489"/>
      <c r="K207" s="489"/>
      <c r="L207" s="489"/>
      <c r="M207" s="489"/>
      <c r="N207" s="489"/>
    </row>
    <row r="208" spans="1:14" x14ac:dyDescent="0.15">
      <c r="A208" s="489"/>
      <c r="B208" s="489"/>
      <c r="C208" s="489"/>
      <c r="D208" s="489"/>
      <c r="E208" s="489"/>
      <c r="F208" s="489"/>
      <c r="G208" s="489"/>
      <c r="H208" s="489"/>
      <c r="I208" s="489"/>
      <c r="J208" s="489"/>
      <c r="K208" s="489"/>
      <c r="L208" s="489"/>
      <c r="M208" s="489"/>
      <c r="N208" s="489"/>
    </row>
    <row r="209" spans="1:14" x14ac:dyDescent="0.15">
      <c r="A209" s="8" t="s">
        <v>104</v>
      </c>
      <c r="B209" s="10" t="s">
        <v>105</v>
      </c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</row>
    <row r="210" spans="1:14" x14ac:dyDescent="0.15">
      <c r="A210" s="9"/>
      <c r="B210" s="12" t="s">
        <v>106</v>
      </c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</row>
    <row r="211" spans="1:14" x14ac:dyDescent="0.15">
      <c r="A211" s="9"/>
      <c r="B211" s="10" t="s">
        <v>107</v>
      </c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</row>
    <row r="212" spans="1:14" x14ac:dyDescent="0.15">
      <c r="A212" s="9"/>
      <c r="B212" s="10" t="s">
        <v>108</v>
      </c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</row>
    <row r="213" spans="1:14" x14ac:dyDescent="0.15">
      <c r="A213" s="9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</row>
    <row r="214" spans="1:14" x14ac:dyDescent="0.15">
      <c r="A214" s="13" t="s">
        <v>5</v>
      </c>
      <c r="B214" s="12" t="s">
        <v>109</v>
      </c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</row>
    <row r="215" spans="1:14" x14ac:dyDescent="0.15">
      <c r="A215" s="13"/>
      <c r="B215" s="10" t="s">
        <v>110</v>
      </c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</row>
    <row r="216" spans="1:14" x14ac:dyDescent="0.15">
      <c r="A216" s="13"/>
      <c r="B216" s="10" t="s">
        <v>111</v>
      </c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</row>
    <row r="217" spans="1:14" x14ac:dyDescent="0.15">
      <c r="A217" s="13"/>
      <c r="B217" s="10" t="s">
        <v>112</v>
      </c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</row>
    <row r="218" spans="1:14" x14ac:dyDescent="0.15">
      <c r="A218" s="13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</row>
    <row r="219" spans="1:14" x14ac:dyDescent="0.15">
      <c r="A219" s="13" t="s">
        <v>5</v>
      </c>
      <c r="B219" s="10" t="s">
        <v>113</v>
      </c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</row>
    <row r="220" spans="1:14" x14ac:dyDescent="0.15">
      <c r="A220" s="13"/>
      <c r="B220" s="10" t="s">
        <v>182</v>
      </c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</row>
    <row r="221" spans="1:14" x14ac:dyDescent="0.15">
      <c r="A221" s="13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</row>
    <row r="222" spans="1:14" x14ac:dyDescent="0.15">
      <c r="A222" s="13" t="s">
        <v>5</v>
      </c>
      <c r="B222" s="10" t="s">
        <v>114</v>
      </c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</row>
    <row r="223" spans="1:14" x14ac:dyDescent="0.15">
      <c r="A223" s="13"/>
      <c r="B223" s="10" t="s">
        <v>115</v>
      </c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</row>
    <row r="224" spans="1:14" x14ac:dyDescent="0.15">
      <c r="A224" s="13"/>
      <c r="B224" s="10" t="s">
        <v>116</v>
      </c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</row>
    <row r="225" spans="1:14" x14ac:dyDescent="0.15">
      <c r="A225" s="13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</row>
    <row r="226" spans="1:14" x14ac:dyDescent="0.15">
      <c r="A226" s="13" t="s">
        <v>5</v>
      </c>
      <c r="B226" s="10" t="s">
        <v>117</v>
      </c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</row>
    <row r="227" spans="1:14" x14ac:dyDescent="0.15">
      <c r="A227" s="13"/>
      <c r="B227" s="10" t="s">
        <v>118</v>
      </c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</row>
    <row r="228" spans="1:14" x14ac:dyDescent="0.15">
      <c r="A228" s="13"/>
      <c r="B228" s="10" t="s">
        <v>119</v>
      </c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</row>
    <row r="229" spans="1:14" x14ac:dyDescent="0.15">
      <c r="A229" s="13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</row>
    <row r="230" spans="1:14" x14ac:dyDescent="0.15">
      <c r="A230" s="13" t="s">
        <v>5</v>
      </c>
      <c r="B230" s="10" t="s">
        <v>120</v>
      </c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</row>
    <row r="231" spans="1:14" x14ac:dyDescent="0.15">
      <c r="A231" s="13"/>
      <c r="B231" s="10" t="s">
        <v>121</v>
      </c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</row>
    <row r="232" spans="1:14" x14ac:dyDescent="0.15">
      <c r="A232" s="13"/>
      <c r="B232" s="10" t="s">
        <v>122</v>
      </c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</row>
    <row r="233" spans="1:14" x14ac:dyDescent="0.15">
      <c r="A233" s="13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</row>
    <row r="234" spans="1:14" x14ac:dyDescent="0.15">
      <c r="A234" s="13" t="s">
        <v>5</v>
      </c>
      <c r="B234" s="10" t="s">
        <v>123</v>
      </c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</row>
    <row r="235" spans="1:14" x14ac:dyDescent="0.15">
      <c r="A235" s="13"/>
      <c r="B235" s="10" t="s">
        <v>124</v>
      </c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</row>
    <row r="236" spans="1:14" x14ac:dyDescent="0.15">
      <c r="A236" s="13"/>
      <c r="B236" s="10" t="s">
        <v>125</v>
      </c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</row>
    <row r="237" spans="1:14" x14ac:dyDescent="0.15">
      <c r="A237" s="13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</row>
    <row r="238" spans="1:14" x14ac:dyDescent="0.15">
      <c r="A238" s="13" t="s">
        <v>5</v>
      </c>
      <c r="B238" s="10" t="s">
        <v>126</v>
      </c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</row>
    <row r="239" spans="1:14" x14ac:dyDescent="0.15">
      <c r="A239" s="13"/>
      <c r="B239" s="10" t="s">
        <v>127</v>
      </c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</row>
    <row r="240" spans="1:14" x14ac:dyDescent="0.15">
      <c r="A240" s="13"/>
      <c r="B240" s="10" t="s">
        <v>128</v>
      </c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</row>
    <row r="241" spans="1:14" x14ac:dyDescent="0.15">
      <c r="A241" s="13"/>
      <c r="B241" s="12" t="s">
        <v>129</v>
      </c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</row>
    <row r="242" spans="1:14" x14ac:dyDescent="0.15">
      <c r="A242" s="13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</row>
    <row r="243" spans="1:14" x14ac:dyDescent="0.15">
      <c r="A243" s="13" t="s">
        <v>5</v>
      </c>
      <c r="B243" s="10" t="s">
        <v>130</v>
      </c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</row>
    <row r="244" spans="1:14" x14ac:dyDescent="0.15">
      <c r="A244" s="13"/>
      <c r="B244" s="12" t="s">
        <v>131</v>
      </c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</row>
    <row r="245" spans="1:14" x14ac:dyDescent="0.15">
      <c r="A245" s="13"/>
      <c r="B245" s="10" t="s">
        <v>132</v>
      </c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</row>
    <row r="246" spans="1:14" x14ac:dyDescent="0.15">
      <c r="A246" s="13" t="s">
        <v>133</v>
      </c>
      <c r="B246" s="57" t="s">
        <v>134</v>
      </c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</row>
    <row r="247" spans="1:14" x14ac:dyDescent="0.15">
      <c r="A247" s="13"/>
      <c r="B247" s="57" t="s">
        <v>135</v>
      </c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</row>
    <row r="248" spans="1:14" x14ac:dyDescent="0.15">
      <c r="A248" s="13"/>
      <c r="B248" s="10" t="s">
        <v>136</v>
      </c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</row>
    <row r="249" spans="1:14" x14ac:dyDescent="0.15">
      <c r="A249" s="13" t="s">
        <v>133</v>
      </c>
      <c r="B249" s="10" t="s">
        <v>137</v>
      </c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</row>
    <row r="250" spans="1:14" x14ac:dyDescent="0.15">
      <c r="A250" s="13"/>
      <c r="B250" s="10" t="s">
        <v>138</v>
      </c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</row>
    <row r="251" spans="1:14" x14ac:dyDescent="0.15">
      <c r="A251" s="13"/>
      <c r="B251" s="10" t="s">
        <v>139</v>
      </c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</row>
    <row r="252" spans="1:14" x14ac:dyDescent="0.15">
      <c r="A252" s="13"/>
      <c r="B252" s="10" t="s">
        <v>140</v>
      </c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</row>
    <row r="253" spans="1:14" x14ac:dyDescent="0.15">
      <c r="A253" s="13" t="s">
        <v>133</v>
      </c>
      <c r="B253" s="10" t="s">
        <v>141</v>
      </c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</row>
    <row r="254" spans="1:14" x14ac:dyDescent="0.15">
      <c r="A254" s="13"/>
      <c r="B254" s="10" t="s">
        <v>142</v>
      </c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</row>
    <row r="255" spans="1:14" x14ac:dyDescent="0.15">
      <c r="A255" s="13"/>
      <c r="B255" s="10" t="s">
        <v>143</v>
      </c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</row>
    <row r="256" spans="1:14" x14ac:dyDescent="0.15">
      <c r="A256" s="13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</row>
    <row r="257" spans="1:14" x14ac:dyDescent="0.15">
      <c r="A257" s="13" t="s">
        <v>133</v>
      </c>
      <c r="B257" s="10" t="s">
        <v>144</v>
      </c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</row>
    <row r="258" spans="1:14" x14ac:dyDescent="0.15">
      <c r="A258" s="13"/>
      <c r="B258" s="10" t="s">
        <v>145</v>
      </c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</row>
    <row r="259" spans="1:14" x14ac:dyDescent="0.15">
      <c r="A259" s="13" t="s">
        <v>133</v>
      </c>
      <c r="B259" s="10" t="s">
        <v>146</v>
      </c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</row>
    <row r="260" spans="1:14" x14ac:dyDescent="0.15">
      <c r="A260" s="13"/>
      <c r="B260" s="10" t="s">
        <v>147</v>
      </c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</row>
    <row r="261" spans="1:14" x14ac:dyDescent="0.15">
      <c r="A261" s="13"/>
      <c r="B261" s="56" t="s">
        <v>181</v>
      </c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</row>
    <row r="262" spans="1:14" x14ac:dyDescent="0.15">
      <c r="A262" s="13" t="s">
        <v>148</v>
      </c>
      <c r="B262" s="10" t="s">
        <v>149</v>
      </c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</row>
    <row r="263" spans="1:14" x14ac:dyDescent="0.15">
      <c r="A263" s="13"/>
      <c r="B263" s="10" t="s">
        <v>150</v>
      </c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</row>
    <row r="264" spans="1:14" x14ac:dyDescent="0.15">
      <c r="A264" s="13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</row>
    <row r="265" spans="1:14" x14ac:dyDescent="0.15">
      <c r="A265" s="13" t="s">
        <v>5</v>
      </c>
      <c r="B265" s="10" t="s">
        <v>151</v>
      </c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</row>
    <row r="266" spans="1:14" x14ac:dyDescent="0.15">
      <c r="A266" s="13"/>
      <c r="B266" s="10" t="s">
        <v>152</v>
      </c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</row>
    <row r="267" spans="1:14" x14ac:dyDescent="0.15">
      <c r="A267" s="13"/>
      <c r="B267" s="10" t="s">
        <v>153</v>
      </c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</row>
    <row r="268" spans="1:14" x14ac:dyDescent="0.15">
      <c r="A268" s="13"/>
      <c r="B268" s="10" t="s">
        <v>154</v>
      </c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</row>
    <row r="269" spans="1:14" x14ac:dyDescent="0.15">
      <c r="A269" s="13"/>
      <c r="B269" s="12" t="s">
        <v>155</v>
      </c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</row>
    <row r="270" spans="1:14" x14ac:dyDescent="0.15">
      <c r="A270" s="13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</row>
    <row r="271" spans="1:14" x14ac:dyDescent="0.15">
      <c r="A271" s="13" t="s">
        <v>5</v>
      </c>
      <c r="B271" s="10" t="s">
        <v>156</v>
      </c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</row>
    <row r="272" spans="1:14" x14ac:dyDescent="0.15">
      <c r="A272" s="13"/>
      <c r="B272" s="10" t="s">
        <v>157</v>
      </c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</row>
    <row r="273" spans="1:14" x14ac:dyDescent="0.15">
      <c r="A273" s="13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</row>
    <row r="274" spans="1:14" x14ac:dyDescent="0.15">
      <c r="A274" s="13" t="s">
        <v>5</v>
      </c>
      <c r="B274" s="10" t="s">
        <v>158</v>
      </c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</row>
    <row r="275" spans="1:14" x14ac:dyDescent="0.15">
      <c r="A275" s="13"/>
      <c r="B275" s="10" t="s">
        <v>159</v>
      </c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</row>
    <row r="276" spans="1:14" x14ac:dyDescent="0.15">
      <c r="A276" s="13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</row>
    <row r="277" spans="1:14" x14ac:dyDescent="0.15">
      <c r="A277" s="13" t="s">
        <v>5</v>
      </c>
      <c r="B277" s="10" t="s">
        <v>160</v>
      </c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</row>
    <row r="278" spans="1:14" x14ac:dyDescent="0.15">
      <c r="A278" s="13"/>
      <c r="B278" s="10" t="s">
        <v>161</v>
      </c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</row>
    <row r="279" spans="1:14" x14ac:dyDescent="0.15">
      <c r="A279" s="13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</row>
    <row r="280" spans="1:14" x14ac:dyDescent="0.15">
      <c r="A280" s="13" t="s">
        <v>5</v>
      </c>
      <c r="B280" s="10" t="s">
        <v>162</v>
      </c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</row>
    <row r="281" spans="1:14" x14ac:dyDescent="0.15">
      <c r="A281" s="13"/>
      <c r="B281" s="10" t="s">
        <v>163</v>
      </c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</row>
    <row r="282" spans="1:14" x14ac:dyDescent="0.15">
      <c r="A282" s="13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</row>
    <row r="283" spans="1:14" x14ac:dyDescent="0.15">
      <c r="A283" s="13" t="s">
        <v>5</v>
      </c>
      <c r="B283" s="10" t="s">
        <v>164</v>
      </c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</row>
    <row r="284" spans="1:14" x14ac:dyDescent="0.15">
      <c r="A284" s="13"/>
      <c r="B284" s="10" t="s">
        <v>165</v>
      </c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</row>
    <row r="285" spans="1:14" x14ac:dyDescent="0.15">
      <c r="A285" s="13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</row>
    <row r="286" spans="1:14" x14ac:dyDescent="0.15">
      <c r="A286" s="13" t="s">
        <v>5</v>
      </c>
      <c r="B286" s="10" t="s">
        <v>166</v>
      </c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</row>
    <row r="287" spans="1:14" x14ac:dyDescent="0.15">
      <c r="A287" s="13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</row>
    <row r="288" spans="1:14" x14ac:dyDescent="0.15">
      <c r="A288" s="13" t="s">
        <v>5</v>
      </c>
      <c r="B288" s="10" t="s">
        <v>167</v>
      </c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</row>
    <row r="289" spans="1:14" x14ac:dyDescent="0.15">
      <c r="A289" s="13"/>
      <c r="B289" s="10" t="s">
        <v>168</v>
      </c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</row>
    <row r="290" spans="1:14" x14ac:dyDescent="0.15">
      <c r="A290" s="13"/>
      <c r="B290" s="10" t="s">
        <v>169</v>
      </c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</row>
    <row r="291" spans="1:14" x14ac:dyDescent="0.15">
      <c r="A291" s="13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</row>
    <row r="292" spans="1:14" x14ac:dyDescent="0.15">
      <c r="A292" s="13" t="s">
        <v>5</v>
      </c>
      <c r="B292" s="517" t="s">
        <v>170</v>
      </c>
      <c r="C292" s="518"/>
      <c r="D292" s="518"/>
      <c r="E292" s="518"/>
      <c r="F292" s="518"/>
      <c r="G292" s="518"/>
      <c r="H292" s="518"/>
      <c r="I292" s="518"/>
      <c r="J292" s="518"/>
      <c r="K292" s="518"/>
      <c r="L292" s="518"/>
      <c r="M292" s="518"/>
      <c r="N292" s="518"/>
    </row>
    <row r="293" spans="1:14" x14ac:dyDescent="0.15">
      <c r="A293" s="13"/>
      <c r="B293" s="518"/>
      <c r="C293" s="518"/>
      <c r="D293" s="518"/>
      <c r="E293" s="518"/>
      <c r="F293" s="518"/>
      <c r="G293" s="518"/>
      <c r="H293" s="518"/>
      <c r="I293" s="518"/>
      <c r="J293" s="518"/>
      <c r="K293" s="518"/>
      <c r="L293" s="518"/>
      <c r="M293" s="518"/>
      <c r="N293" s="518"/>
    </row>
    <row r="294" spans="1:14" x14ac:dyDescent="0.15">
      <c r="A294" s="13"/>
      <c r="B294" s="518"/>
      <c r="C294" s="518"/>
      <c r="D294" s="518"/>
      <c r="E294" s="518"/>
      <c r="F294" s="518"/>
      <c r="G294" s="518"/>
      <c r="H294" s="518"/>
      <c r="I294" s="518"/>
      <c r="J294" s="518"/>
      <c r="K294" s="518"/>
      <c r="L294" s="518"/>
      <c r="M294" s="518"/>
      <c r="N294" s="518"/>
    </row>
    <row r="295" spans="1:14" x14ac:dyDescent="0.15">
      <c r="A295" s="13"/>
      <c r="B295" s="518"/>
      <c r="C295" s="518"/>
      <c r="D295" s="518"/>
      <c r="E295" s="518"/>
      <c r="F295" s="518"/>
      <c r="G295" s="518"/>
      <c r="H295" s="518"/>
      <c r="I295" s="518"/>
      <c r="J295" s="518"/>
      <c r="K295" s="518"/>
      <c r="L295" s="518"/>
      <c r="M295" s="518"/>
      <c r="N295" s="518"/>
    </row>
    <row r="296" spans="1:14" x14ac:dyDescent="0.15">
      <c r="A296" s="13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</row>
    <row r="297" spans="1:14" x14ac:dyDescent="0.15">
      <c r="A297" s="13" t="s">
        <v>5</v>
      </c>
      <c r="B297" s="10" t="s">
        <v>171</v>
      </c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</row>
    <row r="298" spans="1:14" x14ac:dyDescent="0.15">
      <c r="A298" s="13"/>
      <c r="B298" s="10" t="s">
        <v>172</v>
      </c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</row>
    <row r="299" spans="1:14" x14ac:dyDescent="0.15">
      <c r="A299" s="13"/>
      <c r="B299" s="10" t="s">
        <v>173</v>
      </c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</row>
    <row r="300" spans="1:14" x14ac:dyDescent="0.15">
      <c r="A300" s="13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</row>
    <row r="301" spans="1:14" x14ac:dyDescent="0.15">
      <c r="A301" s="13" t="s">
        <v>5</v>
      </c>
      <c r="B301" s="10" t="s">
        <v>174</v>
      </c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</row>
    <row r="302" spans="1:14" x14ac:dyDescent="0.15">
      <c r="A302" s="13"/>
      <c r="B302" s="10" t="s">
        <v>175</v>
      </c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</row>
    <row r="303" spans="1:14" x14ac:dyDescent="0.15">
      <c r="A303" s="13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</row>
    <row r="304" spans="1:14" x14ac:dyDescent="0.15">
      <c r="A304" s="13" t="s">
        <v>5</v>
      </c>
      <c r="B304" s="10" t="s">
        <v>176</v>
      </c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</row>
    <row r="305" spans="1:14" x14ac:dyDescent="0.15">
      <c r="A305" s="13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</row>
    <row r="306" spans="1:14" x14ac:dyDescent="0.15">
      <c r="A306" s="13" t="s">
        <v>5</v>
      </c>
      <c r="B306" s="10" t="s">
        <v>177</v>
      </c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</row>
    <row r="307" spans="1:14" x14ac:dyDescent="0.15">
      <c r="A307" s="13"/>
      <c r="B307" s="12" t="s">
        <v>178</v>
      </c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</row>
    <row r="308" spans="1:14" x14ac:dyDescent="0.15">
      <c r="A308" s="9"/>
      <c r="B308" s="12" t="s">
        <v>179</v>
      </c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</row>
    <row r="309" spans="1:14" x14ac:dyDescent="0.15">
      <c r="A309" s="9"/>
      <c r="B309" s="12" t="s">
        <v>180</v>
      </c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</row>
    <row r="310" spans="1:14" x14ac:dyDescent="0.15">
      <c r="A310" s="9"/>
      <c r="B310" s="12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</row>
    <row r="311" spans="1:14" s="9" customFormat="1" x14ac:dyDescent="0.15">
      <c r="A311" s="9" t="s">
        <v>183</v>
      </c>
      <c r="B311" s="10" t="s">
        <v>184</v>
      </c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</row>
    <row r="312" spans="1:14" s="9" customFormat="1" x14ac:dyDescent="0.15"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</row>
    <row r="313" spans="1:14" s="9" customFormat="1" x14ac:dyDescent="0.15">
      <c r="A313" s="9" t="s">
        <v>183</v>
      </c>
      <c r="B313" s="10" t="s">
        <v>185</v>
      </c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</row>
    <row r="314" spans="1:14" x14ac:dyDescent="0.15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</row>
    <row r="315" spans="1:14" x14ac:dyDescent="0.15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</row>
    <row r="316" spans="1:14" x14ac:dyDescent="0.15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</row>
    <row r="317" spans="1:14" x14ac:dyDescent="0.15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</row>
    <row r="318" spans="1:14" x14ac:dyDescent="0.15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</row>
    <row r="319" spans="1:14" x14ac:dyDescent="0.15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</row>
    <row r="320" spans="1:14" x14ac:dyDescent="0.15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</row>
    <row r="321" spans="2:14" x14ac:dyDescent="0.15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</row>
    <row r="322" spans="2:14" x14ac:dyDescent="0.15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</row>
    <row r="323" spans="2:14" x14ac:dyDescent="0.15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</row>
    <row r="324" spans="2:14" x14ac:dyDescent="0.15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</row>
    <row r="325" spans="2:14" x14ac:dyDescent="0.15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</row>
  </sheetData>
  <mergeCells count="487">
    <mergeCell ref="A1:N3"/>
    <mergeCell ref="A4:A5"/>
    <mergeCell ref="B4:B5"/>
    <mergeCell ref="C4:C5"/>
    <mergeCell ref="D4:K4"/>
    <mergeCell ref="L4:L5"/>
    <mergeCell ref="M4:M5"/>
    <mergeCell ref="N4:N5"/>
    <mergeCell ref="D5:E5"/>
    <mergeCell ref="F5:G5"/>
    <mergeCell ref="H5:I5"/>
    <mergeCell ref="J5:K5"/>
    <mergeCell ref="A6:A7"/>
    <mergeCell ref="B6:B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A8:A9"/>
    <mergeCell ref="B8:B9"/>
    <mergeCell ref="C8:C9"/>
    <mergeCell ref="D8:D9"/>
    <mergeCell ref="E8:E9"/>
    <mergeCell ref="L8:L9"/>
    <mergeCell ref="M8:M9"/>
    <mergeCell ref="N8:N9"/>
    <mergeCell ref="A10:A11"/>
    <mergeCell ref="B10:B11"/>
    <mergeCell ref="C10:C11"/>
    <mergeCell ref="D10:D11"/>
    <mergeCell ref="E10:E11"/>
    <mergeCell ref="F10:F11"/>
    <mergeCell ref="G10:G11"/>
    <mergeCell ref="F8:F9"/>
    <mergeCell ref="G8:G9"/>
    <mergeCell ref="H8:H9"/>
    <mergeCell ref="I8:I9"/>
    <mergeCell ref="J8:J9"/>
    <mergeCell ref="K8:K9"/>
    <mergeCell ref="N10:N11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H10:H11"/>
    <mergeCell ref="I10:I11"/>
    <mergeCell ref="J10:J11"/>
    <mergeCell ref="K10:K11"/>
    <mergeCell ref="L10:L11"/>
    <mergeCell ref="M10:M11"/>
    <mergeCell ref="J12:J13"/>
    <mergeCell ref="K12:K13"/>
    <mergeCell ref="L12:L13"/>
    <mergeCell ref="M12:M13"/>
    <mergeCell ref="N12:N13"/>
    <mergeCell ref="A14:A15"/>
    <mergeCell ref="B14:B15"/>
    <mergeCell ref="C14:C15"/>
    <mergeCell ref="D14:D15"/>
    <mergeCell ref="E14:E15"/>
    <mergeCell ref="L14:L15"/>
    <mergeCell ref="M14:M15"/>
    <mergeCell ref="N14:N15"/>
    <mergeCell ref="A16:A17"/>
    <mergeCell ref="B16:B17"/>
    <mergeCell ref="C16:C17"/>
    <mergeCell ref="D16:D17"/>
    <mergeCell ref="E16:E17"/>
    <mergeCell ref="F16:F17"/>
    <mergeCell ref="G16:G17"/>
    <mergeCell ref="F14:F15"/>
    <mergeCell ref="G14:G15"/>
    <mergeCell ref="H14:H15"/>
    <mergeCell ref="I14:I15"/>
    <mergeCell ref="J14:J15"/>
    <mergeCell ref="K14:K15"/>
    <mergeCell ref="N16:N17"/>
    <mergeCell ref="A18:A19"/>
    <mergeCell ref="B18:B19"/>
    <mergeCell ref="C18:C19"/>
    <mergeCell ref="D18:D19"/>
    <mergeCell ref="E18:E19"/>
    <mergeCell ref="F18:F19"/>
    <mergeCell ref="G18:G19"/>
    <mergeCell ref="H18:H19"/>
    <mergeCell ref="I18:I19"/>
    <mergeCell ref="H16:H17"/>
    <mergeCell ref="I16:I17"/>
    <mergeCell ref="J16:J17"/>
    <mergeCell ref="K16:K17"/>
    <mergeCell ref="L16:L17"/>
    <mergeCell ref="M16:M17"/>
    <mergeCell ref="J18:J19"/>
    <mergeCell ref="K18:K19"/>
    <mergeCell ref="L18:L19"/>
    <mergeCell ref="M18:M19"/>
    <mergeCell ref="N18:N19"/>
    <mergeCell ref="A20:A21"/>
    <mergeCell ref="B20:B21"/>
    <mergeCell ref="C20:C21"/>
    <mergeCell ref="D20:D21"/>
    <mergeCell ref="E20:E21"/>
    <mergeCell ref="L20:L21"/>
    <mergeCell ref="M20:M21"/>
    <mergeCell ref="N20:N21"/>
    <mergeCell ref="A22:A23"/>
    <mergeCell ref="B22:B23"/>
    <mergeCell ref="C22:C23"/>
    <mergeCell ref="D22:D23"/>
    <mergeCell ref="E22:E23"/>
    <mergeCell ref="F22:F23"/>
    <mergeCell ref="G22:G23"/>
    <mergeCell ref="F20:F21"/>
    <mergeCell ref="G20:G21"/>
    <mergeCell ref="H20:H21"/>
    <mergeCell ref="I20:I21"/>
    <mergeCell ref="J20:J21"/>
    <mergeCell ref="K20:K21"/>
    <mergeCell ref="N22:N23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H22:H23"/>
    <mergeCell ref="I22:I23"/>
    <mergeCell ref="J22:J23"/>
    <mergeCell ref="K22:K23"/>
    <mergeCell ref="L22:L23"/>
    <mergeCell ref="M22:M23"/>
    <mergeCell ref="J24:J25"/>
    <mergeCell ref="K24:K25"/>
    <mergeCell ref="L24:L25"/>
    <mergeCell ref="M24:M25"/>
    <mergeCell ref="N24:N25"/>
    <mergeCell ref="A26:A27"/>
    <mergeCell ref="B26:B27"/>
    <mergeCell ref="C26:C27"/>
    <mergeCell ref="D26:D27"/>
    <mergeCell ref="E26:E27"/>
    <mergeCell ref="L26:L27"/>
    <mergeCell ref="M26:M27"/>
    <mergeCell ref="N26:N27"/>
    <mergeCell ref="A28:A29"/>
    <mergeCell ref="B28:B29"/>
    <mergeCell ref="C28:C29"/>
    <mergeCell ref="D28:D29"/>
    <mergeCell ref="E28:E29"/>
    <mergeCell ref="F28:F29"/>
    <mergeCell ref="G28:G29"/>
    <mergeCell ref="F26:F27"/>
    <mergeCell ref="G26:G27"/>
    <mergeCell ref="H26:H27"/>
    <mergeCell ref="I26:I27"/>
    <mergeCell ref="J26:J27"/>
    <mergeCell ref="K26:K27"/>
    <mergeCell ref="N28:N29"/>
    <mergeCell ref="A30:A31"/>
    <mergeCell ref="B30:B31"/>
    <mergeCell ref="C30:C31"/>
    <mergeCell ref="D30:D31"/>
    <mergeCell ref="E30:E31"/>
    <mergeCell ref="F30:F31"/>
    <mergeCell ref="G30:G31"/>
    <mergeCell ref="H30:H31"/>
    <mergeCell ref="I30:I31"/>
    <mergeCell ref="H28:H29"/>
    <mergeCell ref="I28:I29"/>
    <mergeCell ref="J28:J29"/>
    <mergeCell ref="K28:K29"/>
    <mergeCell ref="L28:L29"/>
    <mergeCell ref="M28:M29"/>
    <mergeCell ref="J30:J31"/>
    <mergeCell ref="K30:K31"/>
    <mergeCell ref="L30:L31"/>
    <mergeCell ref="M30:M31"/>
    <mergeCell ref="N30:N31"/>
    <mergeCell ref="A32:A33"/>
    <mergeCell ref="B32:B33"/>
    <mergeCell ref="C32:C33"/>
    <mergeCell ref="D32:D33"/>
    <mergeCell ref="E32:E33"/>
    <mergeCell ref="L32:L33"/>
    <mergeCell ref="M32:M33"/>
    <mergeCell ref="N32:N33"/>
    <mergeCell ref="A34:A35"/>
    <mergeCell ref="B34:B35"/>
    <mergeCell ref="C34:C35"/>
    <mergeCell ref="D34:D35"/>
    <mergeCell ref="E34:E35"/>
    <mergeCell ref="F34:F35"/>
    <mergeCell ref="G34:G35"/>
    <mergeCell ref="F32:F33"/>
    <mergeCell ref="G32:G33"/>
    <mergeCell ref="H32:H33"/>
    <mergeCell ref="I32:I33"/>
    <mergeCell ref="J32:J33"/>
    <mergeCell ref="K32:K33"/>
    <mergeCell ref="N34:N35"/>
    <mergeCell ref="A36:A37"/>
    <mergeCell ref="B36:B37"/>
    <mergeCell ref="C36:C37"/>
    <mergeCell ref="D36:D37"/>
    <mergeCell ref="E36:E37"/>
    <mergeCell ref="F36:F37"/>
    <mergeCell ref="G36:G37"/>
    <mergeCell ref="H36:H37"/>
    <mergeCell ref="I36:I37"/>
    <mergeCell ref="H34:H35"/>
    <mergeCell ref="I34:I35"/>
    <mergeCell ref="J34:J35"/>
    <mergeCell ref="K34:K35"/>
    <mergeCell ref="L34:L35"/>
    <mergeCell ref="M34:M35"/>
    <mergeCell ref="J36:J37"/>
    <mergeCell ref="K36:K37"/>
    <mergeCell ref="L36:L37"/>
    <mergeCell ref="M36:M37"/>
    <mergeCell ref="N36:N37"/>
    <mergeCell ref="A38:A39"/>
    <mergeCell ref="B38:B39"/>
    <mergeCell ref="C38:C39"/>
    <mergeCell ref="D38:D39"/>
    <mergeCell ref="E38:E39"/>
    <mergeCell ref="L38:L39"/>
    <mergeCell ref="M38:M39"/>
    <mergeCell ref="N38:N39"/>
    <mergeCell ref="A40:A41"/>
    <mergeCell ref="B40:B41"/>
    <mergeCell ref="C40:C41"/>
    <mergeCell ref="D40:D41"/>
    <mergeCell ref="E40:E41"/>
    <mergeCell ref="F40:F41"/>
    <mergeCell ref="G40:G41"/>
    <mergeCell ref="F38:F39"/>
    <mergeCell ref="G38:G39"/>
    <mergeCell ref="H38:H39"/>
    <mergeCell ref="I38:I39"/>
    <mergeCell ref="J38:J39"/>
    <mergeCell ref="K38:K39"/>
    <mergeCell ref="N40:N41"/>
    <mergeCell ref="A42:A43"/>
    <mergeCell ref="B42:B43"/>
    <mergeCell ref="C42:C43"/>
    <mergeCell ref="D42:D43"/>
    <mergeCell ref="E42:E43"/>
    <mergeCell ref="F42:F43"/>
    <mergeCell ref="G42:G43"/>
    <mergeCell ref="H42:H43"/>
    <mergeCell ref="I42:I43"/>
    <mergeCell ref="H40:H41"/>
    <mergeCell ref="I40:I41"/>
    <mergeCell ref="J40:J41"/>
    <mergeCell ref="K40:K41"/>
    <mergeCell ref="L40:L41"/>
    <mergeCell ref="M40:M41"/>
    <mergeCell ref="J42:J43"/>
    <mergeCell ref="K42:K43"/>
    <mergeCell ref="L42:L43"/>
    <mergeCell ref="M42:M43"/>
    <mergeCell ref="N42:N43"/>
    <mergeCell ref="A44:A45"/>
    <mergeCell ref="B44:B45"/>
    <mergeCell ref="C44:C45"/>
    <mergeCell ref="D44:D45"/>
    <mergeCell ref="E44:E45"/>
    <mergeCell ref="L44:L45"/>
    <mergeCell ref="M44:M45"/>
    <mergeCell ref="N44:N45"/>
    <mergeCell ref="K44:K45"/>
    <mergeCell ref="N46:N47"/>
    <mergeCell ref="A46:A47"/>
    <mergeCell ref="B46:B47"/>
    <mergeCell ref="C46:C47"/>
    <mergeCell ref="D46:D47"/>
    <mergeCell ref="E46:E47"/>
    <mergeCell ref="F46:F47"/>
    <mergeCell ref="G46:G47"/>
    <mergeCell ref="F44:F45"/>
    <mergeCell ref="G44:G45"/>
    <mergeCell ref="H44:H45"/>
    <mergeCell ref="I44:I45"/>
    <mergeCell ref="J44:J45"/>
    <mergeCell ref="H46:H47"/>
    <mergeCell ref="I46:I47"/>
    <mergeCell ref="J46:J47"/>
    <mergeCell ref="A54:N56"/>
    <mergeCell ref="A58:B61"/>
    <mergeCell ref="C58:G61"/>
    <mergeCell ref="H58:I61"/>
    <mergeCell ref="J58:M61"/>
    <mergeCell ref="N58:N61"/>
    <mergeCell ref="K46:K47"/>
    <mergeCell ref="L46:L47"/>
    <mergeCell ref="M46:M47"/>
    <mergeCell ref="H62:I63"/>
    <mergeCell ref="J62:M63"/>
    <mergeCell ref="N62:N87"/>
    <mergeCell ref="A64:B65"/>
    <mergeCell ref="C64:C65"/>
    <mergeCell ref="E64:E65"/>
    <mergeCell ref="F64:F65"/>
    <mergeCell ref="G64:G65"/>
    <mergeCell ref="H64:I65"/>
    <mergeCell ref="J64:M65"/>
    <mergeCell ref="A62:B63"/>
    <mergeCell ref="C62:C63"/>
    <mergeCell ref="D62:D63"/>
    <mergeCell ref="E62:E63"/>
    <mergeCell ref="F62:F63"/>
    <mergeCell ref="G62:G63"/>
    <mergeCell ref="J66:M67"/>
    <mergeCell ref="A68:B69"/>
    <mergeCell ref="C68:C69"/>
    <mergeCell ref="E68:E69"/>
    <mergeCell ref="F68:F69"/>
    <mergeCell ref="G68:G69"/>
    <mergeCell ref="H68:I69"/>
    <mergeCell ref="J68:M69"/>
    <mergeCell ref="A66:B67"/>
    <mergeCell ref="C66:C67"/>
    <mergeCell ref="E66:E67"/>
    <mergeCell ref="F66:F67"/>
    <mergeCell ref="G66:G67"/>
    <mergeCell ref="H66:I67"/>
    <mergeCell ref="J70:M71"/>
    <mergeCell ref="A72:B73"/>
    <mergeCell ref="C72:C73"/>
    <mergeCell ref="E72:E73"/>
    <mergeCell ref="F72:F73"/>
    <mergeCell ref="G72:G73"/>
    <mergeCell ref="H72:I73"/>
    <mergeCell ref="J72:M73"/>
    <mergeCell ref="A70:B71"/>
    <mergeCell ref="C70:C71"/>
    <mergeCell ref="E70:E71"/>
    <mergeCell ref="F70:F71"/>
    <mergeCell ref="G70:G71"/>
    <mergeCell ref="H70:I71"/>
    <mergeCell ref="J74:M75"/>
    <mergeCell ref="A76:B77"/>
    <mergeCell ref="C76:C77"/>
    <mergeCell ref="J76:M77"/>
    <mergeCell ref="A78:B79"/>
    <mergeCell ref="C78:C79"/>
    <mergeCell ref="J78:M87"/>
    <mergeCell ref="A80:B81"/>
    <mergeCell ref="C80:C81"/>
    <mergeCell ref="E80:E81"/>
    <mergeCell ref="A74:B75"/>
    <mergeCell ref="C74:C75"/>
    <mergeCell ref="E74:E75"/>
    <mergeCell ref="F74:F75"/>
    <mergeCell ref="G74:G75"/>
    <mergeCell ref="H74:I75"/>
    <mergeCell ref="E84:E87"/>
    <mergeCell ref="F84:F87"/>
    <mergeCell ref="G84:G87"/>
    <mergeCell ref="H84:I87"/>
    <mergeCell ref="A88:B90"/>
    <mergeCell ref="C88:D90"/>
    <mergeCell ref="E88:G90"/>
    <mergeCell ref="H88:I90"/>
    <mergeCell ref="F80:F81"/>
    <mergeCell ref="G80:G81"/>
    <mergeCell ref="H80:I81"/>
    <mergeCell ref="A82:B87"/>
    <mergeCell ref="C82:D83"/>
    <mergeCell ref="E82:E83"/>
    <mergeCell ref="F82:F83"/>
    <mergeCell ref="G82:G83"/>
    <mergeCell ref="H82:I83"/>
    <mergeCell ref="C84:D87"/>
    <mergeCell ref="J88:K90"/>
    <mergeCell ref="L88:M90"/>
    <mergeCell ref="N88:N90"/>
    <mergeCell ref="A91:B92"/>
    <mergeCell ref="C91:D92"/>
    <mergeCell ref="E91:G92"/>
    <mergeCell ref="H91:I92"/>
    <mergeCell ref="J91:K92"/>
    <mergeCell ref="L91:M92"/>
    <mergeCell ref="N91:N92"/>
    <mergeCell ref="C106:D107"/>
    <mergeCell ref="A108:D109"/>
    <mergeCell ref="A110:D111"/>
    <mergeCell ref="E110:N111"/>
    <mergeCell ref="A112:D113"/>
    <mergeCell ref="E112:N113"/>
    <mergeCell ref="N93:N94"/>
    <mergeCell ref="A95:N98"/>
    <mergeCell ref="A100:B101"/>
    <mergeCell ref="C100:D101"/>
    <mergeCell ref="E100:N107"/>
    <mergeCell ref="A102:B103"/>
    <mergeCell ref="C102:D103"/>
    <mergeCell ref="A104:B105"/>
    <mergeCell ref="C104:D105"/>
    <mergeCell ref="A106:B107"/>
    <mergeCell ref="A93:B94"/>
    <mergeCell ref="C93:D94"/>
    <mergeCell ref="E93:G94"/>
    <mergeCell ref="H93:I94"/>
    <mergeCell ref="J93:K94"/>
    <mergeCell ref="L93:M94"/>
    <mergeCell ref="E118:N119"/>
    <mergeCell ref="A120:D121"/>
    <mergeCell ref="E120:H121"/>
    <mergeCell ref="I120:I121"/>
    <mergeCell ref="J120:M121"/>
    <mergeCell ref="N120:N121"/>
    <mergeCell ref="P113:Q114"/>
    <mergeCell ref="A114:D115"/>
    <mergeCell ref="E114:N115"/>
    <mergeCell ref="P115:Q116"/>
    <mergeCell ref="A116:D117"/>
    <mergeCell ref="E116:G117"/>
    <mergeCell ref="H116:K117"/>
    <mergeCell ref="L116:N117"/>
    <mergeCell ref="P117:Q118"/>
    <mergeCell ref="A118:D119"/>
    <mergeCell ref="A145:N148"/>
    <mergeCell ref="A153:F154"/>
    <mergeCell ref="A157:N160"/>
    <mergeCell ref="A163:N164"/>
    <mergeCell ref="A165:N166"/>
    <mergeCell ref="A170:N172"/>
    <mergeCell ref="A122:D123"/>
    <mergeCell ref="E122:N123"/>
    <mergeCell ref="A124:D125"/>
    <mergeCell ref="E124:N125"/>
    <mergeCell ref="A130:N132"/>
    <mergeCell ref="A136:N138"/>
    <mergeCell ref="D188:G189"/>
    <mergeCell ref="H188:K189"/>
    <mergeCell ref="L188:N189"/>
    <mergeCell ref="A190:C191"/>
    <mergeCell ref="D190:G191"/>
    <mergeCell ref="H190:K191"/>
    <mergeCell ref="L190:N191"/>
    <mergeCell ref="A176:N181"/>
    <mergeCell ref="A184:C185"/>
    <mergeCell ref="D184:G185"/>
    <mergeCell ref="H184:K185"/>
    <mergeCell ref="L184:N185"/>
    <mergeCell ref="A186:C187"/>
    <mergeCell ref="D186:N187"/>
    <mergeCell ref="A204:N208"/>
    <mergeCell ref="B292:N295"/>
    <mergeCell ref="E76:E77"/>
    <mergeCell ref="F76:F77"/>
    <mergeCell ref="G76:G77"/>
    <mergeCell ref="H76:I77"/>
    <mergeCell ref="A196:B199"/>
    <mergeCell ref="C196:C197"/>
    <mergeCell ref="D196:G197"/>
    <mergeCell ref="H196:K197"/>
    <mergeCell ref="L196:N197"/>
    <mergeCell ref="C198:C199"/>
    <mergeCell ref="D198:G199"/>
    <mergeCell ref="H198:K199"/>
    <mergeCell ref="L198:N199"/>
    <mergeCell ref="A192:C193"/>
    <mergeCell ref="D192:G193"/>
    <mergeCell ref="H192:K193"/>
    <mergeCell ref="L192:N193"/>
    <mergeCell ref="A194:C195"/>
    <mergeCell ref="D194:G195"/>
    <mergeCell ref="H194:K195"/>
    <mergeCell ref="L194:N195"/>
    <mergeCell ref="A188:C189"/>
  </mergeCells>
  <phoneticPr fontId="3" type="noConversion"/>
  <pageMargins left="0.74" right="0.75" top="1" bottom="1" header="0.5" footer="0.5"/>
  <pageSetup paperSize="9" scale="85" orientation="portrait" r:id="rId1"/>
  <headerFooter alignWithMargins="0"/>
  <rowBreaks count="5" manualBreakCount="5">
    <brk id="50" max="13" man="1"/>
    <brk id="99" max="13" man="1"/>
    <brk id="150" max="13" man="1"/>
    <brk id="201" max="13" man="1"/>
    <brk id="25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2026</vt:lpstr>
      <vt:lpstr>허가내역(2-1호)</vt:lpstr>
      <vt:lpstr>허가내역(2-2호)</vt:lpstr>
      <vt:lpstr>'2026'!Print_Area</vt:lpstr>
      <vt:lpstr>'허가내역(2-1호)'!Print_Area</vt:lpstr>
      <vt:lpstr>'허가내역(2-2호)'!Print_Area</vt:lpstr>
      <vt:lpstr>'2026'!Print_Titles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2020-09-07T02:07:31Z</cp:lastPrinted>
  <dcterms:created xsi:type="dcterms:W3CDTF">2006-03-22T06:25:38Z</dcterms:created>
  <dcterms:modified xsi:type="dcterms:W3CDTF">2026-04-21T00:48:07Z</dcterms:modified>
</cp:coreProperties>
</file>