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drawings/drawing4.xml" ContentType="application/vnd.openxmlformats-officedocument.drawing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공원조성팀_backup\★공원조성(2014.7.~\★공원 현황\1. 연도별 통계현황(관리용)\2026년\"/>
    </mc:Choice>
  </mc:AlternateContent>
  <bookViews>
    <workbookView xWindow="0" yWindow="60" windowWidth="16125" windowHeight="9975" tabRatio="864" activeTab="2"/>
  </bookViews>
  <sheets>
    <sheet name="공원현황(구별)" sheetId="15" r:id="rId1"/>
    <sheet name="시군별" sheetId="2" r:id="rId2"/>
    <sheet name="총괄" sheetId="1" r:id="rId3"/>
    <sheet name="소공원" sheetId="3" r:id="rId4"/>
    <sheet name="어린이" sheetId="4" r:id="rId5"/>
    <sheet name="근린" sheetId="5" r:id="rId6"/>
    <sheet name="역사" sheetId="6" r:id="rId7"/>
    <sheet name="문화" sheetId="7" r:id="rId8"/>
    <sheet name="수변" sheetId="8" r:id="rId9"/>
    <sheet name="묘지" sheetId="9" r:id="rId10"/>
    <sheet name="체육" sheetId="10" r:id="rId11"/>
    <sheet name="도시자연" sheetId="11" r:id="rId12"/>
    <sheet name="공원구역" sheetId="12" r:id="rId13"/>
    <sheet name="Sheet1" sheetId="16" r:id="rId14"/>
  </sheets>
  <definedNames>
    <definedName name="_xlnm._FilterDatabase" localSheetId="5" hidden="1">근린!$A$7:$AI$7</definedName>
    <definedName name="_xlnm._FilterDatabase" localSheetId="3" hidden="1">소공원!$A$6:$AM$76</definedName>
    <definedName name="_xlnm._FilterDatabase" localSheetId="4" hidden="1">어린이!$A$6:$AM$149</definedName>
    <definedName name="_xlnm.Print_Area" localSheetId="1">시군별!$A$1:$S$7</definedName>
    <definedName name="_xlnm.Print_Area" localSheetId="2">총괄!$A$1:$S$19</definedName>
  </definedNames>
  <calcPr calcId="162913"/>
</workbook>
</file>

<file path=xl/calcChain.xml><?xml version="1.0" encoding="utf-8"?>
<calcChain xmlns="http://schemas.openxmlformats.org/spreadsheetml/2006/main">
  <c r="V7" i="7" l="1"/>
  <c r="G26" i="16" l="1"/>
  <c r="K7" i="15"/>
  <c r="V7" i="5" l="1"/>
  <c r="J33" i="5" l="1"/>
  <c r="A2" i="11" l="1"/>
  <c r="A2" i="10"/>
  <c r="A2" i="9"/>
  <c r="A2" i="8"/>
  <c r="A2" i="7"/>
  <c r="A2" i="6"/>
  <c r="A2" i="5"/>
  <c r="A2" i="4"/>
  <c r="A2" i="3"/>
  <c r="A2" i="2"/>
  <c r="U7" i="7" l="1"/>
  <c r="W7" i="7"/>
  <c r="W9" i="7"/>
  <c r="W10" i="7"/>
  <c r="W11" i="7"/>
  <c r="W12" i="7"/>
  <c r="W13" i="7"/>
  <c r="W14" i="7"/>
  <c r="W15" i="7"/>
  <c r="W16" i="7"/>
  <c r="W17" i="7"/>
  <c r="W18" i="7"/>
  <c r="T7" i="7"/>
  <c r="S7" i="7"/>
  <c r="N7" i="7"/>
  <c r="M7" i="7"/>
  <c r="L7" i="7"/>
  <c r="K7" i="7"/>
  <c r="J7" i="7"/>
  <c r="I7" i="7"/>
  <c r="F7" i="7"/>
  <c r="G7" i="7"/>
  <c r="X18" i="7"/>
  <c r="L18" i="7"/>
  <c r="J18" i="7" s="1"/>
  <c r="K18" i="7"/>
  <c r="I18" i="7" s="1"/>
  <c r="X17" i="7"/>
  <c r="L17" i="7"/>
  <c r="J17" i="7" s="1"/>
  <c r="K17" i="7"/>
  <c r="I17" i="7" s="1"/>
  <c r="X16" i="7"/>
  <c r="L16" i="7"/>
  <c r="K16" i="7"/>
  <c r="J16" i="7"/>
  <c r="I16" i="7"/>
  <c r="X15" i="7"/>
  <c r="L15" i="7"/>
  <c r="J15" i="7" s="1"/>
  <c r="K15" i="7"/>
  <c r="I15" i="7"/>
  <c r="X14" i="7"/>
  <c r="L14" i="7"/>
  <c r="K14" i="7"/>
  <c r="J14" i="7"/>
  <c r="I14" i="7"/>
  <c r="X13" i="7"/>
  <c r="L13" i="7"/>
  <c r="K13" i="7"/>
  <c r="J13" i="7"/>
  <c r="I13" i="7"/>
  <c r="X12" i="7"/>
  <c r="L12" i="7"/>
  <c r="J12" i="7" s="1"/>
  <c r="K12" i="7"/>
  <c r="I12" i="7" s="1"/>
  <c r="X7" i="7" l="1"/>
  <c r="L65" i="3"/>
  <c r="L9" i="4"/>
  <c r="L10" i="4"/>
  <c r="L11" i="4"/>
  <c r="L12" i="4"/>
  <c r="L13" i="4"/>
  <c r="L14" i="4"/>
  <c r="L15" i="4"/>
  <c r="L16" i="4"/>
  <c r="L17" i="4"/>
  <c r="L18" i="4"/>
  <c r="L19" i="4"/>
  <c r="L20" i="4"/>
  <c r="L21" i="4"/>
  <c r="L22" i="4"/>
  <c r="L23" i="4"/>
  <c r="L24" i="4"/>
  <c r="L25" i="4"/>
  <c r="L26" i="4"/>
  <c r="L27" i="4"/>
  <c r="L28" i="4"/>
  <c r="L29" i="4"/>
  <c r="L30" i="4"/>
  <c r="L31" i="4"/>
  <c r="L32" i="4"/>
  <c r="L33" i="4"/>
  <c r="L34" i="4"/>
  <c r="L35" i="4"/>
  <c r="L36" i="4"/>
  <c r="L37" i="4"/>
  <c r="L38" i="4"/>
  <c r="L39" i="4"/>
  <c r="L40" i="4"/>
  <c r="L41" i="4"/>
  <c r="L42" i="4"/>
  <c r="L43" i="4"/>
  <c r="L44" i="4"/>
  <c r="L45" i="4"/>
  <c r="L46" i="4"/>
  <c r="L47" i="4"/>
  <c r="L48" i="4"/>
  <c r="L49" i="4"/>
  <c r="L50" i="4"/>
  <c r="L51" i="4"/>
  <c r="L52" i="4"/>
  <c r="L53" i="4"/>
  <c r="L54" i="4"/>
  <c r="L55" i="4"/>
  <c r="L56" i="4"/>
  <c r="L57" i="4"/>
  <c r="L58" i="4"/>
  <c r="L59" i="4"/>
  <c r="L60" i="4"/>
  <c r="L61" i="4"/>
  <c r="L62" i="4"/>
  <c r="L63" i="4"/>
  <c r="L64" i="4"/>
  <c r="L65" i="4"/>
  <c r="L66" i="4"/>
  <c r="L67" i="4"/>
  <c r="L68" i="4"/>
  <c r="L69" i="4"/>
  <c r="L70" i="4"/>
  <c r="L71" i="4"/>
  <c r="L72" i="4"/>
  <c r="L73" i="4"/>
  <c r="L74" i="4"/>
  <c r="L75" i="4"/>
  <c r="L76" i="4"/>
  <c r="L77" i="4"/>
  <c r="L78" i="4"/>
  <c r="L79" i="4"/>
  <c r="L80" i="4"/>
  <c r="L88" i="4"/>
  <c r="L94" i="4"/>
  <c r="L95" i="4"/>
  <c r="L96" i="4"/>
  <c r="L97" i="4"/>
  <c r="L98" i="4"/>
  <c r="L99" i="4"/>
  <c r="L100" i="4"/>
  <c r="L101" i="4"/>
  <c r="L102" i="4"/>
  <c r="L103" i="4"/>
  <c r="L104" i="4"/>
  <c r="L105" i="4"/>
  <c r="L106" i="4"/>
  <c r="L107" i="4"/>
  <c r="L108" i="4"/>
  <c r="L109" i="4"/>
  <c r="L110" i="4"/>
  <c r="L111" i="4"/>
  <c r="L112" i="4"/>
  <c r="L113" i="4"/>
  <c r="L114" i="4"/>
  <c r="S7" i="3" l="1"/>
  <c r="F7" i="3"/>
  <c r="S7" i="5"/>
  <c r="G6" i="15" l="1"/>
  <c r="F6" i="15"/>
  <c r="G7" i="5" l="1"/>
  <c r="F7" i="5"/>
  <c r="P7" i="5"/>
  <c r="O7" i="5"/>
  <c r="M7" i="5"/>
  <c r="L79" i="5"/>
  <c r="J79" i="5" s="1"/>
  <c r="K79" i="5"/>
  <c r="I79" i="5" s="1"/>
  <c r="I11" i="10" l="1"/>
  <c r="J11" i="10" l="1"/>
  <c r="L11" i="10"/>
  <c r="W11" i="10" l="1"/>
  <c r="X11" i="10"/>
  <c r="K57" i="5" l="1"/>
  <c r="U7" i="5" l="1"/>
  <c r="R7" i="5"/>
  <c r="Q7" i="5"/>
  <c r="R7" i="7" l="1"/>
  <c r="Q7" i="7"/>
  <c r="P7" i="7"/>
  <c r="O7" i="7"/>
  <c r="K11" i="7"/>
  <c r="I11" i="7" s="1"/>
  <c r="L11" i="7"/>
  <c r="J11" i="7" s="1"/>
  <c r="X11" i="7"/>
  <c r="T7" i="8" l="1"/>
  <c r="U7" i="8"/>
  <c r="V7" i="8"/>
  <c r="W7" i="8"/>
  <c r="S7" i="8"/>
  <c r="G7" i="8"/>
  <c r="F7" i="8"/>
  <c r="X13" i="8"/>
  <c r="W13" i="8"/>
  <c r="L13" i="8"/>
  <c r="K13" i="8"/>
  <c r="J13" i="8"/>
  <c r="I13" i="8"/>
  <c r="X146" i="4"/>
  <c r="W146" i="4"/>
  <c r="L146" i="4"/>
  <c r="J146" i="4" s="1"/>
  <c r="K146" i="4"/>
  <c r="I146" i="4" s="1"/>
  <c r="V7" i="4" l="1"/>
  <c r="U7" i="4"/>
  <c r="S7" i="4"/>
  <c r="R7" i="4"/>
  <c r="Q7" i="4"/>
  <c r="P7" i="4"/>
  <c r="O7" i="4"/>
  <c r="M7" i="4"/>
  <c r="G7" i="4"/>
  <c r="F7" i="4"/>
  <c r="X10" i="7"/>
  <c r="L10" i="7"/>
  <c r="J10" i="7" s="1"/>
  <c r="K10" i="7"/>
  <c r="I10" i="7" s="1"/>
  <c r="X149" i="4"/>
  <c r="W149" i="4"/>
  <c r="L149" i="4"/>
  <c r="J149" i="4" s="1"/>
  <c r="K149" i="4"/>
  <c r="I149" i="4" s="1"/>
  <c r="X148" i="4"/>
  <c r="W148" i="4"/>
  <c r="L148" i="4"/>
  <c r="J148" i="4" s="1"/>
  <c r="K148" i="4"/>
  <c r="I148" i="4" s="1"/>
  <c r="R7" i="8" l="1"/>
  <c r="Q7" i="8"/>
  <c r="P7" i="8"/>
  <c r="O7" i="8"/>
  <c r="N7" i="8"/>
  <c r="M7" i="8"/>
  <c r="L7" i="8"/>
  <c r="K7" i="8"/>
  <c r="J7" i="8"/>
  <c r="I7" i="8"/>
  <c r="X12" i="8"/>
  <c r="W12" i="8"/>
  <c r="L12" i="8"/>
  <c r="K12" i="8"/>
  <c r="J12" i="8"/>
  <c r="I12" i="8"/>
  <c r="X78" i="5"/>
  <c r="W78" i="5"/>
  <c r="L78" i="5"/>
  <c r="J78" i="5" s="1"/>
  <c r="K78" i="5"/>
  <c r="I78" i="5" s="1"/>
  <c r="J23" i="15" l="1"/>
  <c r="J22" i="15"/>
  <c r="K15" i="15"/>
  <c r="J15" i="15"/>
  <c r="J14" i="15"/>
  <c r="J13" i="15"/>
  <c r="J5" i="15"/>
  <c r="J7" i="15"/>
  <c r="H6" i="15" l="1"/>
  <c r="I6" i="15"/>
  <c r="M6" i="15"/>
  <c r="M7" i="15"/>
  <c r="L7" i="15"/>
  <c r="L6" i="15"/>
  <c r="M5" i="15"/>
  <c r="L5" i="15"/>
  <c r="K6" i="15"/>
  <c r="K5" i="15" l="1"/>
  <c r="J6" i="15"/>
  <c r="I7" i="15"/>
  <c r="H7" i="15"/>
  <c r="I5" i="15"/>
  <c r="H5" i="15"/>
  <c r="G7" i="15"/>
  <c r="F7" i="15"/>
  <c r="G5" i="15"/>
  <c r="F5" i="15"/>
  <c r="X74" i="3"/>
  <c r="W74" i="3"/>
  <c r="L74" i="3"/>
  <c r="J74" i="3" s="1"/>
  <c r="K74" i="3"/>
  <c r="I74" i="3" s="1"/>
  <c r="X140" i="4"/>
  <c r="W140" i="4"/>
  <c r="L140" i="4"/>
  <c r="J140" i="4" s="1"/>
  <c r="K140" i="4"/>
  <c r="I140" i="4" s="1"/>
  <c r="X139" i="4"/>
  <c r="W139" i="4"/>
  <c r="L139" i="4"/>
  <c r="J139" i="4" s="1"/>
  <c r="K139" i="4"/>
  <c r="I139" i="4"/>
  <c r="Z74" i="3" l="1"/>
  <c r="AA74" i="3"/>
  <c r="X71" i="3"/>
  <c r="W71" i="3"/>
  <c r="L71" i="3"/>
  <c r="J71" i="3" s="1"/>
  <c r="K71" i="3"/>
  <c r="I71" i="3" s="1"/>
  <c r="Z71" i="3" l="1"/>
  <c r="V7" i="3"/>
  <c r="U7" i="3"/>
  <c r="T7" i="3"/>
  <c r="R7" i="3"/>
  <c r="Q7" i="3"/>
  <c r="P7" i="3"/>
  <c r="O7" i="3"/>
  <c r="N7" i="3"/>
  <c r="M7" i="3"/>
  <c r="G7" i="3"/>
  <c r="X73" i="5"/>
  <c r="W73" i="5"/>
  <c r="L73" i="5"/>
  <c r="J73" i="5" s="1"/>
  <c r="K73" i="5"/>
  <c r="I73" i="5" s="1"/>
  <c r="W72" i="5"/>
  <c r="L72" i="5"/>
  <c r="J72" i="5" s="1"/>
  <c r="X72" i="5" s="1"/>
  <c r="K72" i="5"/>
  <c r="I72" i="5" s="1"/>
  <c r="W70" i="5"/>
  <c r="L70" i="5"/>
  <c r="K70" i="5"/>
  <c r="I70" i="5" s="1"/>
  <c r="W69" i="5"/>
  <c r="L69" i="5"/>
  <c r="K69" i="5"/>
  <c r="I69" i="5" s="1"/>
  <c r="X147" i="4"/>
  <c r="W147" i="4"/>
  <c r="L147" i="4"/>
  <c r="J147" i="4" s="1"/>
  <c r="K147" i="4"/>
  <c r="I147" i="4" s="1"/>
  <c r="X145" i="4"/>
  <c r="W145" i="4"/>
  <c r="L145" i="4"/>
  <c r="J145" i="4" s="1"/>
  <c r="K145" i="4"/>
  <c r="I145" i="4" s="1"/>
  <c r="X144" i="4"/>
  <c r="W144" i="4"/>
  <c r="L144" i="4"/>
  <c r="J144" i="4" s="1"/>
  <c r="K144" i="4"/>
  <c r="I144" i="4" s="1"/>
  <c r="X143" i="4"/>
  <c r="W143" i="4"/>
  <c r="L143" i="4"/>
  <c r="J143" i="4" s="1"/>
  <c r="K143" i="4"/>
  <c r="I143" i="4" s="1"/>
  <c r="X142" i="4"/>
  <c r="W142" i="4"/>
  <c r="L142" i="4"/>
  <c r="J142" i="4" s="1"/>
  <c r="K142" i="4"/>
  <c r="I142" i="4" s="1"/>
  <c r="X76" i="3"/>
  <c r="W76" i="3"/>
  <c r="L76" i="3"/>
  <c r="J76" i="3" s="1"/>
  <c r="K76" i="3"/>
  <c r="I76" i="3" s="1"/>
  <c r="X76" i="5"/>
  <c r="W76" i="5"/>
  <c r="L76" i="5"/>
  <c r="J76" i="5" s="1"/>
  <c r="K76" i="5"/>
  <c r="I76" i="5" s="1"/>
  <c r="X75" i="5"/>
  <c r="W75" i="5"/>
  <c r="L75" i="5"/>
  <c r="J75" i="5" s="1"/>
  <c r="K75" i="5"/>
  <c r="I75" i="5" s="1"/>
  <c r="W74" i="5"/>
  <c r="X74" i="5"/>
  <c r="L74" i="5"/>
  <c r="J74" i="5" s="1"/>
  <c r="K74" i="5"/>
  <c r="I74" i="5" s="1"/>
  <c r="X11" i="8"/>
  <c r="W11" i="8"/>
  <c r="L11" i="8"/>
  <c r="J11" i="8" s="1"/>
  <c r="K11" i="8"/>
  <c r="I11" i="8"/>
  <c r="X10" i="8"/>
  <c r="W10" i="8"/>
  <c r="L10" i="8"/>
  <c r="J10" i="8" s="1"/>
  <c r="K10" i="8"/>
  <c r="I10" i="8"/>
  <c r="X9" i="7"/>
  <c r="L9" i="7"/>
  <c r="J9" i="7" s="1"/>
  <c r="K9" i="7"/>
  <c r="I9" i="7" s="1"/>
  <c r="X141" i="4"/>
  <c r="W141" i="4"/>
  <c r="L141" i="4"/>
  <c r="J141" i="4" s="1"/>
  <c r="K141" i="4"/>
  <c r="I141" i="4" s="1"/>
  <c r="X75" i="3"/>
  <c r="W75" i="3"/>
  <c r="L75" i="3"/>
  <c r="J75" i="3" s="1"/>
  <c r="K75" i="3"/>
  <c r="I75" i="3" s="1"/>
  <c r="AA76" i="3" l="1"/>
  <c r="AA75" i="3"/>
  <c r="X70" i="5"/>
  <c r="J70" i="5"/>
  <c r="X69" i="5"/>
  <c r="J69" i="5"/>
  <c r="X7" i="8"/>
  <c r="Z76" i="3"/>
  <c r="Z75" i="3"/>
  <c r="X138" i="4"/>
  <c r="W138" i="4"/>
  <c r="L138" i="4"/>
  <c r="J138" i="4" s="1"/>
  <c r="K138" i="4"/>
  <c r="I138" i="4" s="1"/>
  <c r="AB138" i="4" l="1"/>
  <c r="AA138" i="4"/>
  <c r="L9" i="8"/>
  <c r="J9" i="8" s="1"/>
  <c r="K9" i="8"/>
  <c r="I9" i="8"/>
  <c r="W71" i="5"/>
  <c r="L71" i="5"/>
  <c r="J71" i="5" s="1"/>
  <c r="X71" i="5" s="1"/>
  <c r="K71" i="5"/>
  <c r="I71" i="5" s="1"/>
  <c r="W11" i="11" l="1"/>
  <c r="V8" i="9" l="1"/>
  <c r="X8" i="9" s="1"/>
  <c r="K23" i="15" s="1"/>
  <c r="V11" i="11" l="1"/>
  <c r="V9" i="11" l="1"/>
  <c r="K66" i="5" l="1"/>
  <c r="W16" i="5"/>
  <c r="L66" i="5" l="1"/>
  <c r="J66" i="5" s="1"/>
  <c r="K68" i="5"/>
  <c r="I68" i="5" s="1"/>
  <c r="L68" i="5"/>
  <c r="W68" i="5"/>
  <c r="I66" i="5"/>
  <c r="J68" i="5" l="1"/>
  <c r="V66" i="5"/>
  <c r="X66" i="5" s="1"/>
  <c r="W7" i="10"/>
  <c r="U7" i="10"/>
  <c r="T7" i="10"/>
  <c r="S7" i="10"/>
  <c r="R7" i="10"/>
  <c r="Q7" i="10"/>
  <c r="P7" i="10"/>
  <c r="O7" i="10"/>
  <c r="N7" i="10"/>
  <c r="M7" i="10"/>
  <c r="K7" i="10"/>
  <c r="I7" i="10"/>
  <c r="G7" i="10"/>
  <c r="F7" i="10"/>
  <c r="L15" i="10"/>
  <c r="K15" i="10"/>
  <c r="I15" i="10" s="1"/>
  <c r="J15" i="10"/>
  <c r="AD8" i="9"/>
  <c r="W8" i="9"/>
  <c r="AC8" i="9" s="1"/>
  <c r="L8" i="9"/>
  <c r="K8" i="9"/>
  <c r="I8" i="9" s="1"/>
  <c r="J8" i="9"/>
  <c r="AF8" i="9" s="1"/>
  <c r="W38" i="5"/>
  <c r="AC38" i="5" s="1"/>
  <c r="L38" i="5"/>
  <c r="J38" i="5" s="1"/>
  <c r="K38" i="5"/>
  <c r="AH38" i="5" s="1"/>
  <c r="X18" i="5"/>
  <c r="AD18" i="5" s="1"/>
  <c r="W18" i="5"/>
  <c r="AC18" i="5" s="1"/>
  <c r="L18" i="5"/>
  <c r="AI18" i="5" s="1"/>
  <c r="K18" i="5"/>
  <c r="AH18" i="5" s="1"/>
  <c r="AC8" i="5"/>
  <c r="L8" i="5"/>
  <c r="K8" i="5"/>
  <c r="X88" i="4"/>
  <c r="AD88" i="4" s="1"/>
  <c r="W88" i="4"/>
  <c r="J88" i="4"/>
  <c r="K88" i="4"/>
  <c r="I88" i="4" s="1"/>
  <c r="X57" i="4"/>
  <c r="AD57" i="4" s="1"/>
  <c r="W57" i="4"/>
  <c r="AC57" i="4" s="1"/>
  <c r="J57" i="4"/>
  <c r="AF57" i="4" s="1"/>
  <c r="K57" i="4"/>
  <c r="I57" i="4" s="1"/>
  <c r="AE57" i="4" s="1"/>
  <c r="X59" i="3"/>
  <c r="W59" i="3"/>
  <c r="L59" i="3"/>
  <c r="AI59" i="3" s="1"/>
  <c r="K59" i="3"/>
  <c r="AH59" i="3" s="1"/>
  <c r="V68" i="5" l="1"/>
  <c r="X68" i="5" s="1"/>
  <c r="AI38" i="5"/>
  <c r="AD59" i="3"/>
  <c r="AC59" i="3"/>
  <c r="I59" i="3"/>
  <c r="AE59" i="3" s="1"/>
  <c r="AC88" i="4"/>
  <c r="AF88" i="4"/>
  <c r="AI8" i="5"/>
  <c r="AH8" i="5"/>
  <c r="J18" i="5"/>
  <c r="AF18" i="5" s="1"/>
  <c r="I38" i="5"/>
  <c r="AE38" i="5" s="1"/>
  <c r="I18" i="5"/>
  <c r="AE18" i="5" s="1"/>
  <c r="AG8" i="9"/>
  <c r="AE8" i="9"/>
  <c r="AA8" i="9"/>
  <c r="AB8" i="9"/>
  <c r="V38" i="5"/>
  <c r="I8" i="5"/>
  <c r="J8" i="5"/>
  <c r="AE88" i="4"/>
  <c r="AA88" i="4"/>
  <c r="AB88" i="4"/>
  <c r="AA57" i="4"/>
  <c r="AB57" i="4"/>
  <c r="J59" i="3"/>
  <c r="W137" i="4"/>
  <c r="X137" i="4"/>
  <c r="K137" i="4"/>
  <c r="L137" i="4"/>
  <c r="J137" i="4" s="1"/>
  <c r="AB18" i="5" l="1"/>
  <c r="AA59" i="3"/>
  <c r="X38" i="5"/>
  <c r="AB38" i="5" s="1"/>
  <c r="I137" i="4"/>
  <c r="AB137" i="4" s="1"/>
  <c r="V8" i="5"/>
  <c r="AA38" i="5"/>
  <c r="AA18" i="5"/>
  <c r="AF38" i="5"/>
  <c r="AF8" i="5"/>
  <c r="AE8" i="5"/>
  <c r="AA8" i="5"/>
  <c r="AF59" i="3"/>
  <c r="AB59" i="3"/>
  <c r="AA137" i="4"/>
  <c r="Z8" i="11"/>
  <c r="AA8" i="11"/>
  <c r="Z10" i="11"/>
  <c r="AA10" i="11"/>
  <c r="AA11" i="11"/>
  <c r="AA8" i="6"/>
  <c r="AA9" i="6"/>
  <c r="AD38" i="5" l="1"/>
  <c r="X8" i="5"/>
  <c r="D22" i="15"/>
  <c r="Q22" i="15" s="1"/>
  <c r="D21" i="15"/>
  <c r="Q21" i="15" s="1"/>
  <c r="E22" i="15"/>
  <c r="E21" i="15"/>
  <c r="D15" i="15"/>
  <c r="D14" i="15"/>
  <c r="D13" i="15"/>
  <c r="E14" i="15"/>
  <c r="E15" i="15"/>
  <c r="E13" i="15"/>
  <c r="D7" i="15"/>
  <c r="AB8" i="5" l="1"/>
  <c r="AD8" i="5"/>
  <c r="D6" i="15" l="1"/>
  <c r="D44" i="15" s="1"/>
  <c r="D5" i="15"/>
  <c r="D43" i="15" s="1"/>
  <c r="E7" i="15"/>
  <c r="E6" i="15"/>
  <c r="E44" i="15" s="1"/>
  <c r="E5" i="15"/>
  <c r="E43" i="15" s="1"/>
  <c r="W72" i="3"/>
  <c r="X72" i="3"/>
  <c r="W73" i="3"/>
  <c r="X73" i="3"/>
  <c r="L65" i="5" l="1"/>
  <c r="J65" i="5" s="1"/>
  <c r="K65" i="5"/>
  <c r="I65" i="5" s="1"/>
  <c r="W135" i="4"/>
  <c r="W136" i="4"/>
  <c r="X136" i="4"/>
  <c r="X135" i="4"/>
  <c r="L136" i="4"/>
  <c r="J136" i="4" s="1"/>
  <c r="K136" i="4"/>
  <c r="I136" i="4" s="1"/>
  <c r="L135" i="4"/>
  <c r="J135" i="4" s="1"/>
  <c r="K135" i="4"/>
  <c r="I135" i="4" s="1"/>
  <c r="AB136" i="4" l="1"/>
  <c r="AA135" i="4"/>
  <c r="AB135" i="4"/>
  <c r="AA136" i="4"/>
  <c r="K70" i="3"/>
  <c r="I70" i="3" s="1"/>
  <c r="L70" i="3"/>
  <c r="J70" i="3" s="1"/>
  <c r="K72" i="3"/>
  <c r="I72" i="3" s="1"/>
  <c r="AA72" i="3" s="1"/>
  <c r="L72" i="3"/>
  <c r="J72" i="3" s="1"/>
  <c r="Z72" i="3" s="1"/>
  <c r="K73" i="3"/>
  <c r="I73" i="3" s="1"/>
  <c r="AA73" i="3" s="1"/>
  <c r="L73" i="3"/>
  <c r="J73" i="3" s="1"/>
  <c r="Z73" i="3" s="1"/>
  <c r="W70" i="3" l="1"/>
  <c r="AA70" i="3" s="1"/>
  <c r="X70" i="3"/>
  <c r="Z70" i="3" s="1"/>
  <c r="X64" i="3" l="1"/>
  <c r="T65" i="5" l="1"/>
  <c r="W65" i="5"/>
  <c r="AB65" i="5" s="1"/>
  <c r="X65" i="5" l="1"/>
  <c r="AA65" i="5" s="1"/>
  <c r="T7" i="4"/>
  <c r="N132" i="4" l="1"/>
  <c r="N131" i="4"/>
  <c r="N7" i="4" s="1"/>
  <c r="N60" i="5"/>
  <c r="N7" i="5" s="1"/>
  <c r="N9" i="6"/>
  <c r="L13" i="10" l="1"/>
  <c r="L9" i="6"/>
  <c r="J9" i="6" s="1"/>
  <c r="K60" i="5"/>
  <c r="I60" i="5" s="1"/>
  <c r="L60" i="5"/>
  <c r="J60" i="5" s="1"/>
  <c r="L132" i="4"/>
  <c r="J132" i="4" s="1"/>
  <c r="L131" i="4"/>
  <c r="J131" i="4" s="1"/>
  <c r="K132" i="4"/>
  <c r="I132" i="4" s="1"/>
  <c r="K131" i="4"/>
  <c r="I131" i="4" s="1"/>
  <c r="L121" i="4"/>
  <c r="J121" i="4" s="1"/>
  <c r="K121" i="4"/>
  <c r="I121" i="4" s="1"/>
  <c r="K9" i="6"/>
  <c r="I9" i="6" s="1"/>
  <c r="K13" i="15" l="1"/>
  <c r="Z9" i="6"/>
  <c r="J13" i="10"/>
  <c r="L4" i="15"/>
  <c r="M4" i="15"/>
  <c r="L125" i="4"/>
  <c r="J125" i="4" s="1"/>
  <c r="L127" i="4"/>
  <c r="J127" i="4" s="1"/>
  <c r="L120" i="4"/>
  <c r="J120" i="4" s="1"/>
  <c r="L122" i="4"/>
  <c r="J122" i="4" s="1"/>
  <c r="L124" i="4"/>
  <c r="J124" i="4" s="1"/>
  <c r="L93" i="4"/>
  <c r="J93" i="4" s="1"/>
  <c r="L92" i="4"/>
  <c r="J92" i="4" s="1"/>
  <c r="L91" i="4"/>
  <c r="J91" i="4" s="1"/>
  <c r="L90" i="4"/>
  <c r="J90" i="4" s="1"/>
  <c r="L89" i="4"/>
  <c r="J89" i="4" s="1"/>
  <c r="L40" i="5"/>
  <c r="J40" i="5" s="1"/>
  <c r="V40" i="5" s="1"/>
  <c r="L54" i="5"/>
  <c r="J54" i="5" s="1"/>
  <c r="V54" i="5" s="1"/>
  <c r="L58" i="5"/>
  <c r="J58" i="5" s="1"/>
  <c r="L59" i="5"/>
  <c r="J59" i="5" s="1"/>
  <c r="L14" i="5"/>
  <c r="J14" i="5" s="1"/>
  <c r="V13" i="10" l="1"/>
  <c r="X13" i="10" l="1"/>
  <c r="V7" i="10"/>
  <c r="K47" i="5"/>
  <c r="X69" i="3"/>
  <c r="W69" i="3"/>
  <c r="L69" i="3"/>
  <c r="J69" i="3" s="1"/>
  <c r="K69" i="3"/>
  <c r="I69" i="3" s="1"/>
  <c r="X68" i="3"/>
  <c r="W68" i="3"/>
  <c r="J68" i="3"/>
  <c r="AA68" i="3" l="1"/>
  <c r="AA69" i="3"/>
  <c r="Z68" i="3"/>
  <c r="Z69" i="3"/>
  <c r="H28" i="15" l="1"/>
  <c r="J28" i="15"/>
  <c r="L28" i="15"/>
  <c r="D28" i="15"/>
  <c r="B7" i="15"/>
  <c r="B31" i="15"/>
  <c r="B29" i="15"/>
  <c r="B30" i="15"/>
  <c r="J4" i="15" l="1"/>
  <c r="D4" i="15"/>
  <c r="H4" i="15"/>
  <c r="K4" i="15"/>
  <c r="E4" i="15"/>
  <c r="F4" i="15"/>
  <c r="C6" i="15"/>
  <c r="I4" i="15"/>
  <c r="B28" i="15"/>
  <c r="F28" i="15"/>
  <c r="B5" i="15"/>
  <c r="B6" i="15"/>
  <c r="Z7" i="15" l="1"/>
  <c r="Z9" i="15"/>
  <c r="B4" i="15"/>
  <c r="C5" i="15" l="1"/>
  <c r="X67" i="3"/>
  <c r="W67" i="3"/>
  <c r="L67" i="3"/>
  <c r="J67" i="3" s="1"/>
  <c r="K67" i="3"/>
  <c r="I67" i="3" s="1"/>
  <c r="X134" i="4"/>
  <c r="W134" i="4"/>
  <c r="L134" i="4"/>
  <c r="J134" i="4" s="1"/>
  <c r="K134" i="4"/>
  <c r="I134" i="4" s="1"/>
  <c r="AA133" i="4" l="1"/>
  <c r="Y7" i="15"/>
  <c r="Y9" i="15"/>
  <c r="Z67" i="3"/>
  <c r="AA67" i="3"/>
  <c r="AB133" i="4"/>
  <c r="AB134" i="4"/>
  <c r="AA134" i="4"/>
  <c r="X66" i="3"/>
  <c r="W66" i="3"/>
  <c r="L66" i="3"/>
  <c r="J66" i="3" s="1"/>
  <c r="K66" i="3"/>
  <c r="I66" i="3" s="1"/>
  <c r="X67" i="5"/>
  <c r="W67" i="5"/>
  <c r="L67" i="5"/>
  <c r="K67" i="5"/>
  <c r="X77" i="5"/>
  <c r="W77" i="5"/>
  <c r="L77" i="5"/>
  <c r="J77" i="5" s="1"/>
  <c r="K77" i="5"/>
  <c r="I77" i="5" s="1"/>
  <c r="X65" i="3"/>
  <c r="W65" i="3"/>
  <c r="J65" i="3"/>
  <c r="I65" i="3"/>
  <c r="J67" i="5" l="1"/>
  <c r="AA67" i="5" s="1"/>
  <c r="I67" i="5"/>
  <c r="AA65" i="3"/>
  <c r="AA66" i="3"/>
  <c r="Z65" i="3"/>
  <c r="Z66" i="3"/>
  <c r="L47" i="5"/>
  <c r="J47" i="5" s="1"/>
  <c r="V47" i="5" s="1"/>
  <c r="X47" i="5" s="1"/>
  <c r="AA64" i="5"/>
  <c r="AB77" i="5"/>
  <c r="AA77" i="5"/>
  <c r="AB64" i="5"/>
  <c r="K125" i="4"/>
  <c r="I125" i="4" s="1"/>
  <c r="X125" i="4"/>
  <c r="W125" i="4"/>
  <c r="W64" i="3"/>
  <c r="L64" i="3"/>
  <c r="J64" i="3" s="1"/>
  <c r="Z64" i="3" s="1"/>
  <c r="K64" i="3"/>
  <c r="I64" i="3" s="1"/>
  <c r="K52" i="5"/>
  <c r="I52" i="5" s="1"/>
  <c r="L52" i="5"/>
  <c r="J52" i="5" s="1"/>
  <c r="V52" i="5" s="1"/>
  <c r="L51" i="5"/>
  <c r="J51" i="5" s="1"/>
  <c r="V51" i="5" s="1"/>
  <c r="K51" i="5"/>
  <c r="AB67" i="5" l="1"/>
  <c r="AA64" i="3"/>
  <c r="I51" i="5"/>
  <c r="AB125" i="4"/>
  <c r="AA125" i="4"/>
  <c r="L50" i="5"/>
  <c r="L49" i="5" l="1"/>
  <c r="X22" i="3" l="1"/>
  <c r="X23" i="3"/>
  <c r="W22" i="3"/>
  <c r="W23" i="3"/>
  <c r="K22" i="3"/>
  <c r="I22" i="3" s="1"/>
  <c r="K23" i="3"/>
  <c r="I23" i="3" s="1"/>
  <c r="L23" i="3"/>
  <c r="J23" i="3" s="1"/>
  <c r="L22" i="3"/>
  <c r="J22" i="3" s="1"/>
  <c r="X14" i="10"/>
  <c r="W14" i="10"/>
  <c r="L14" i="10"/>
  <c r="J14" i="10" s="1"/>
  <c r="AA14" i="10" s="1"/>
  <c r="K14" i="10"/>
  <c r="I14" i="10" s="1"/>
  <c r="AB14" i="10" s="1"/>
  <c r="AB13" i="10"/>
  <c r="B15" i="1"/>
  <c r="X9" i="8"/>
  <c r="W9" i="8"/>
  <c r="Q15" i="1"/>
  <c r="P15" i="1"/>
  <c r="O15" i="1"/>
  <c r="N15" i="1"/>
  <c r="M15" i="1"/>
  <c r="L15" i="1"/>
  <c r="K15" i="1"/>
  <c r="J15" i="1"/>
  <c r="I15" i="1"/>
  <c r="H15" i="1"/>
  <c r="AA9" i="8" l="1"/>
  <c r="AB9" i="8"/>
  <c r="J45" i="15"/>
  <c r="Z23" i="3"/>
  <c r="AA22" i="3"/>
  <c r="AA23" i="3"/>
  <c r="Z22" i="3"/>
  <c r="AA13" i="10"/>
  <c r="C15" i="1"/>
  <c r="W8" i="12" l="1"/>
  <c r="W7" i="12" s="1"/>
  <c r="S19" i="1" s="1"/>
  <c r="V8" i="12"/>
  <c r="K8" i="12"/>
  <c r="I8" i="12" s="1"/>
  <c r="J8" i="12"/>
  <c r="H8" i="12" s="1"/>
  <c r="H7" i="12" s="1"/>
  <c r="D19" i="1" s="1"/>
  <c r="V7" i="12"/>
  <c r="R19" i="1" s="1"/>
  <c r="U7" i="12"/>
  <c r="Q19" i="1" s="1"/>
  <c r="T7" i="12"/>
  <c r="P19" i="1" s="1"/>
  <c r="S7" i="12"/>
  <c r="O19" i="1" s="1"/>
  <c r="R7" i="12"/>
  <c r="N19" i="1" s="1"/>
  <c r="Q7" i="12"/>
  <c r="M19" i="1" s="1"/>
  <c r="P7" i="12"/>
  <c r="L19" i="1" s="1"/>
  <c r="O7" i="12"/>
  <c r="K19" i="1" s="1"/>
  <c r="N7" i="12"/>
  <c r="J19" i="1" s="1"/>
  <c r="M7" i="12"/>
  <c r="I19" i="1" s="1"/>
  <c r="L7" i="12"/>
  <c r="H19" i="1" s="1"/>
  <c r="G7" i="12"/>
  <c r="C19" i="1" s="1"/>
  <c r="F7" i="12"/>
  <c r="B19" i="1" s="1"/>
  <c r="L11" i="11"/>
  <c r="J11" i="11" s="1"/>
  <c r="V7" i="11" s="1"/>
  <c r="Q18" i="1" s="1"/>
  <c r="K11" i="11"/>
  <c r="I11" i="11" s="1"/>
  <c r="X9" i="11"/>
  <c r="Z9" i="11" s="1"/>
  <c r="W9" i="11"/>
  <c r="L9" i="11"/>
  <c r="J9" i="11" s="1"/>
  <c r="K9" i="11"/>
  <c r="I9" i="11" s="1"/>
  <c r="U7" i="11"/>
  <c r="P18" i="1" s="1"/>
  <c r="T7" i="11"/>
  <c r="O18" i="1" s="1"/>
  <c r="S7" i="11"/>
  <c r="N18" i="1" s="1"/>
  <c r="R7" i="11"/>
  <c r="M18" i="1" s="1"/>
  <c r="Q7" i="11"/>
  <c r="L18" i="1" s="1"/>
  <c r="P7" i="11"/>
  <c r="K18" i="1" s="1"/>
  <c r="O7" i="11"/>
  <c r="J18" i="1" s="1"/>
  <c r="N7" i="11"/>
  <c r="I18" i="1" s="1"/>
  <c r="M7" i="11"/>
  <c r="H18" i="1" s="1"/>
  <c r="G7" i="11"/>
  <c r="F7" i="11"/>
  <c r="X12" i="10"/>
  <c r="W12" i="10"/>
  <c r="L12" i="10"/>
  <c r="J12" i="10" s="1"/>
  <c r="K12" i="10"/>
  <c r="I12" i="10" s="1"/>
  <c r="K14" i="15"/>
  <c r="K11" i="10"/>
  <c r="X10" i="10"/>
  <c r="W10" i="10"/>
  <c r="L10" i="10"/>
  <c r="J10" i="10" s="1"/>
  <c r="K10" i="10"/>
  <c r="I10" i="10" s="1"/>
  <c r="X9" i="10"/>
  <c r="W9" i="10"/>
  <c r="L9" i="10"/>
  <c r="J9" i="10" s="1"/>
  <c r="K9" i="10"/>
  <c r="I9" i="10" s="1"/>
  <c r="X8" i="10"/>
  <c r="W8" i="10"/>
  <c r="L8" i="10"/>
  <c r="K8" i="10"/>
  <c r="R17" i="1"/>
  <c r="Q17" i="1"/>
  <c r="P17" i="1"/>
  <c r="O17" i="1"/>
  <c r="N17" i="1"/>
  <c r="M17" i="1"/>
  <c r="L17" i="1"/>
  <c r="K17" i="1"/>
  <c r="J17" i="1"/>
  <c r="I17" i="1"/>
  <c r="H17" i="1"/>
  <c r="C17" i="1"/>
  <c r="B17" i="1"/>
  <c r="W7" i="9"/>
  <c r="R16" i="1" s="1"/>
  <c r="X7" i="9"/>
  <c r="S16" i="1" s="1"/>
  <c r="V7" i="9"/>
  <c r="Q16" i="1" s="1"/>
  <c r="U7" i="9"/>
  <c r="P16" i="1" s="1"/>
  <c r="T7" i="9"/>
  <c r="O16" i="1" s="1"/>
  <c r="S7" i="9"/>
  <c r="N16" i="1" s="1"/>
  <c r="R7" i="9"/>
  <c r="M16" i="1" s="1"/>
  <c r="Q7" i="9"/>
  <c r="L16" i="1" s="1"/>
  <c r="P7" i="9"/>
  <c r="K16" i="1" s="1"/>
  <c r="O7" i="9"/>
  <c r="J16" i="1" s="1"/>
  <c r="N7" i="9"/>
  <c r="I16" i="1" s="1"/>
  <c r="M7" i="9"/>
  <c r="H16" i="1" s="1"/>
  <c r="G7" i="9"/>
  <c r="C16" i="1" s="1"/>
  <c r="F7" i="9"/>
  <c r="B16" i="1" s="1"/>
  <c r="X8" i="8"/>
  <c r="W8" i="8"/>
  <c r="L8" i="8"/>
  <c r="K8" i="8"/>
  <c r="F15" i="1" s="1"/>
  <c r="X8" i="7"/>
  <c r="W8" i="7"/>
  <c r="L8" i="7"/>
  <c r="J8" i="7" s="1"/>
  <c r="K8" i="7"/>
  <c r="I8" i="7" s="1"/>
  <c r="Q14" i="1"/>
  <c r="P14" i="1"/>
  <c r="O14" i="1"/>
  <c r="N14" i="1"/>
  <c r="M14" i="1"/>
  <c r="L14" i="1"/>
  <c r="K14" i="1"/>
  <c r="J14" i="1"/>
  <c r="I14" i="1"/>
  <c r="H14" i="1"/>
  <c r="G14" i="1"/>
  <c r="F14" i="1"/>
  <c r="C14" i="1"/>
  <c r="B14" i="1"/>
  <c r="X9" i="6"/>
  <c r="W9" i="6"/>
  <c r="X8" i="6"/>
  <c r="W8" i="6"/>
  <c r="L8" i="6"/>
  <c r="K45" i="15" s="1"/>
  <c r="K8" i="6"/>
  <c r="I8" i="6" s="1"/>
  <c r="V7" i="6"/>
  <c r="Q13" i="1" s="1"/>
  <c r="U7" i="6"/>
  <c r="P13" i="1" s="1"/>
  <c r="T7" i="6"/>
  <c r="O13" i="1" s="1"/>
  <c r="S7" i="6"/>
  <c r="N13" i="1" s="1"/>
  <c r="R7" i="6"/>
  <c r="M13" i="1" s="1"/>
  <c r="Q7" i="6"/>
  <c r="L13" i="1" s="1"/>
  <c r="P7" i="6"/>
  <c r="K13" i="1" s="1"/>
  <c r="O7" i="6"/>
  <c r="J13" i="1" s="1"/>
  <c r="N7" i="6"/>
  <c r="I13" i="1" s="1"/>
  <c r="M7" i="6"/>
  <c r="H13" i="1" s="1"/>
  <c r="G7" i="6"/>
  <c r="F7" i="6"/>
  <c r="X63" i="5"/>
  <c r="W63" i="5"/>
  <c r="L63" i="5"/>
  <c r="J63" i="5" s="1"/>
  <c r="K63" i="5"/>
  <c r="I63" i="5" s="1"/>
  <c r="X62" i="5"/>
  <c r="W62" i="5"/>
  <c r="L62" i="5"/>
  <c r="J62" i="5" s="1"/>
  <c r="K62" i="5"/>
  <c r="X61" i="5"/>
  <c r="L61" i="5"/>
  <c r="J61" i="5" s="1"/>
  <c r="K61" i="5"/>
  <c r="X60" i="5"/>
  <c r="W60" i="5"/>
  <c r="X59" i="5"/>
  <c r="W59" i="5"/>
  <c r="K59" i="5"/>
  <c r="I59" i="5" s="1"/>
  <c r="X58" i="5"/>
  <c r="W58" i="5"/>
  <c r="K58" i="5"/>
  <c r="I58" i="5" s="1"/>
  <c r="X57" i="5"/>
  <c r="W57" i="5"/>
  <c r="L57" i="5"/>
  <c r="I57" i="5"/>
  <c r="X56" i="5"/>
  <c r="L56" i="5"/>
  <c r="K56" i="5"/>
  <c r="I56" i="5" s="1"/>
  <c r="L55" i="5"/>
  <c r="K55" i="5"/>
  <c r="I55" i="5" s="1"/>
  <c r="X54" i="5"/>
  <c r="W54" i="5"/>
  <c r="K54" i="5"/>
  <c r="I54" i="5" s="1"/>
  <c r="W53" i="5"/>
  <c r="L53" i="5"/>
  <c r="K53" i="5"/>
  <c r="I53" i="5" s="1"/>
  <c r="X52" i="5"/>
  <c r="W52" i="5"/>
  <c r="X51" i="5"/>
  <c r="W51" i="5"/>
  <c r="W50" i="5"/>
  <c r="J50" i="5"/>
  <c r="V50" i="5" s="1"/>
  <c r="X50" i="5" s="1"/>
  <c r="K50" i="5"/>
  <c r="I50" i="5" s="1"/>
  <c r="W49" i="5"/>
  <c r="J49" i="5"/>
  <c r="V49" i="5" s="1"/>
  <c r="X49" i="5" s="1"/>
  <c r="K49" i="5"/>
  <c r="I49" i="5" s="1"/>
  <c r="W48" i="5"/>
  <c r="J48" i="5"/>
  <c r="V48" i="5" s="1"/>
  <c r="X48" i="5" s="1"/>
  <c r="K48" i="5"/>
  <c r="I48" i="5" s="1"/>
  <c r="W46" i="5"/>
  <c r="L46" i="5"/>
  <c r="J46" i="5" s="1"/>
  <c r="V46" i="5" s="1"/>
  <c r="X46" i="5" s="1"/>
  <c r="K46" i="5"/>
  <c r="I46" i="5" s="1"/>
  <c r="W45" i="5"/>
  <c r="L45" i="5"/>
  <c r="J45" i="5" s="1"/>
  <c r="V45" i="5" s="1"/>
  <c r="X45" i="5" s="1"/>
  <c r="K45" i="5"/>
  <c r="I45" i="5" s="1"/>
  <c r="W44" i="5"/>
  <c r="L44" i="5"/>
  <c r="J44" i="5" s="1"/>
  <c r="V44" i="5" s="1"/>
  <c r="X44" i="5" s="1"/>
  <c r="K44" i="5"/>
  <c r="I44" i="5" s="1"/>
  <c r="W43" i="5"/>
  <c r="L43" i="5"/>
  <c r="J43" i="5" s="1"/>
  <c r="V43" i="5" s="1"/>
  <c r="X43" i="5" s="1"/>
  <c r="K43" i="5"/>
  <c r="I43" i="5" s="1"/>
  <c r="W42" i="5"/>
  <c r="L42" i="5"/>
  <c r="J42" i="5" s="1"/>
  <c r="V42" i="5" s="1"/>
  <c r="X42" i="5" s="1"/>
  <c r="K42" i="5"/>
  <c r="I42" i="5" s="1"/>
  <c r="W41" i="5"/>
  <c r="L41" i="5"/>
  <c r="J41" i="5" s="1"/>
  <c r="V41" i="5" s="1"/>
  <c r="X41" i="5" s="1"/>
  <c r="K41" i="5"/>
  <c r="I41" i="5" s="1"/>
  <c r="X40" i="5"/>
  <c r="W40" i="5"/>
  <c r="K40" i="5"/>
  <c r="I40" i="5" s="1"/>
  <c r="W39" i="5"/>
  <c r="L39" i="5"/>
  <c r="J39" i="5" s="1"/>
  <c r="V39" i="5" s="1"/>
  <c r="X39" i="5" s="1"/>
  <c r="K39" i="5"/>
  <c r="I39" i="5" s="1"/>
  <c r="W37" i="5"/>
  <c r="L37" i="5"/>
  <c r="J37" i="5" s="1"/>
  <c r="V37" i="5" s="1"/>
  <c r="X37" i="5" s="1"/>
  <c r="K37" i="5"/>
  <c r="I37" i="5" s="1"/>
  <c r="W36" i="5"/>
  <c r="L36" i="5"/>
  <c r="J36" i="5" s="1"/>
  <c r="V36" i="5" s="1"/>
  <c r="X36" i="5" s="1"/>
  <c r="K36" i="5"/>
  <c r="I36" i="5" s="1"/>
  <c r="W35" i="5"/>
  <c r="L35" i="5"/>
  <c r="J35" i="5" s="1"/>
  <c r="V35" i="5" s="1"/>
  <c r="X35" i="5" s="1"/>
  <c r="K35" i="5"/>
  <c r="I35" i="5" s="1"/>
  <c r="L34" i="5"/>
  <c r="J34" i="5" s="1"/>
  <c r="V34" i="5" s="1"/>
  <c r="X34" i="5" s="1"/>
  <c r="K34" i="5"/>
  <c r="I34" i="5" s="1"/>
  <c r="X33" i="5"/>
  <c r="W33" i="5"/>
  <c r="K33" i="5"/>
  <c r="I33" i="5" s="1"/>
  <c r="X32" i="5"/>
  <c r="W32" i="5"/>
  <c r="L32" i="5"/>
  <c r="J32" i="5" s="1"/>
  <c r="K32" i="5"/>
  <c r="I32" i="5" s="1"/>
  <c r="X31" i="5"/>
  <c r="W31" i="5"/>
  <c r="X30" i="5"/>
  <c r="W30" i="5"/>
  <c r="L30" i="5"/>
  <c r="K30" i="5"/>
  <c r="I30" i="5" s="1"/>
  <c r="X29" i="5"/>
  <c r="W29" i="5"/>
  <c r="L29" i="5"/>
  <c r="J29" i="5" s="1"/>
  <c r="K29" i="5"/>
  <c r="I29" i="5" s="1"/>
  <c r="X28" i="5"/>
  <c r="W28" i="5"/>
  <c r="L28" i="5"/>
  <c r="J28" i="5" s="1"/>
  <c r="K28" i="5"/>
  <c r="I28" i="5" s="1"/>
  <c r="X27" i="5"/>
  <c r="W27" i="5"/>
  <c r="L27" i="5"/>
  <c r="J27" i="5" s="1"/>
  <c r="K27" i="5"/>
  <c r="I27" i="5" s="1"/>
  <c r="X26" i="5"/>
  <c r="W26" i="5"/>
  <c r="L26" i="5"/>
  <c r="J26" i="5" s="1"/>
  <c r="K26" i="5"/>
  <c r="I26" i="5" s="1"/>
  <c r="X25" i="5"/>
  <c r="W25" i="5"/>
  <c r="L25" i="5"/>
  <c r="J25" i="5" s="1"/>
  <c r="K25" i="5"/>
  <c r="I25" i="5" s="1"/>
  <c r="X24" i="5"/>
  <c r="W24" i="5"/>
  <c r="L24" i="5"/>
  <c r="J24" i="5" s="1"/>
  <c r="K24" i="5"/>
  <c r="I24" i="5" s="1"/>
  <c r="X23" i="5"/>
  <c r="W23" i="5"/>
  <c r="L23" i="5"/>
  <c r="J23" i="5" s="1"/>
  <c r="K23" i="5"/>
  <c r="I23" i="5" s="1"/>
  <c r="X22" i="5"/>
  <c r="W22" i="5"/>
  <c r="L22" i="5"/>
  <c r="J22" i="5" s="1"/>
  <c r="K22" i="5"/>
  <c r="I22" i="5" s="1"/>
  <c r="X21" i="5"/>
  <c r="W21" i="5"/>
  <c r="L21" i="5"/>
  <c r="J21" i="5" s="1"/>
  <c r="K21" i="5"/>
  <c r="I21" i="5" s="1"/>
  <c r="X20" i="5"/>
  <c r="W20" i="5"/>
  <c r="L20" i="5"/>
  <c r="J20" i="5" s="1"/>
  <c r="K20" i="5"/>
  <c r="I20" i="5" s="1"/>
  <c r="X19" i="5"/>
  <c r="W19" i="5"/>
  <c r="J19" i="5"/>
  <c r="K19" i="5"/>
  <c r="I19" i="5" s="1"/>
  <c r="X17" i="5"/>
  <c r="W17" i="5"/>
  <c r="L17" i="5"/>
  <c r="J17" i="5" s="1"/>
  <c r="K17" i="5"/>
  <c r="I17" i="5" s="1"/>
  <c r="X16" i="5"/>
  <c r="L16" i="5"/>
  <c r="J16" i="5" s="1"/>
  <c r="K16" i="5"/>
  <c r="I16" i="5" s="1"/>
  <c r="X15" i="5"/>
  <c r="W15" i="5"/>
  <c r="L15" i="5"/>
  <c r="K15" i="5"/>
  <c r="I15" i="5" s="1"/>
  <c r="X14" i="5"/>
  <c r="W14" i="5"/>
  <c r="K14" i="5"/>
  <c r="I14" i="5" s="1"/>
  <c r="L13" i="5"/>
  <c r="J13" i="5" s="1"/>
  <c r="V13" i="5" s="1"/>
  <c r="X13" i="5" s="1"/>
  <c r="K13" i="5"/>
  <c r="I13" i="5" s="1"/>
  <c r="X12" i="5"/>
  <c r="W12" i="5"/>
  <c r="L12" i="5"/>
  <c r="J12" i="5" s="1"/>
  <c r="K12" i="5"/>
  <c r="I12" i="5" s="1"/>
  <c r="W11" i="5"/>
  <c r="L11" i="5"/>
  <c r="K11" i="5"/>
  <c r="J10" i="5"/>
  <c r="K10" i="5"/>
  <c r="L9" i="5"/>
  <c r="K9" i="5"/>
  <c r="P11" i="1"/>
  <c r="N11" i="1"/>
  <c r="M11" i="1"/>
  <c r="L11" i="1"/>
  <c r="K11" i="1"/>
  <c r="J11" i="1"/>
  <c r="I11" i="1"/>
  <c r="H11" i="1"/>
  <c r="X132" i="4"/>
  <c r="W132" i="4"/>
  <c r="X131" i="4"/>
  <c r="W131" i="4"/>
  <c r="X130" i="4"/>
  <c r="W130" i="4"/>
  <c r="L130" i="4"/>
  <c r="J130" i="4" s="1"/>
  <c r="K130" i="4"/>
  <c r="I130" i="4" s="1"/>
  <c r="X129" i="4"/>
  <c r="W129" i="4"/>
  <c r="L129" i="4"/>
  <c r="J129" i="4" s="1"/>
  <c r="K129" i="4"/>
  <c r="I129" i="4" s="1"/>
  <c r="X128" i="4"/>
  <c r="W128" i="4"/>
  <c r="L128" i="4"/>
  <c r="J128" i="4" s="1"/>
  <c r="K128" i="4"/>
  <c r="I128" i="4" s="1"/>
  <c r="W127" i="4"/>
  <c r="AA127" i="4"/>
  <c r="K127" i="4"/>
  <c r="I127" i="4" s="1"/>
  <c r="L126" i="4"/>
  <c r="K126" i="4"/>
  <c r="I126" i="4" s="1"/>
  <c r="X124" i="4"/>
  <c r="W124" i="4"/>
  <c r="K124" i="4"/>
  <c r="I124" i="4" s="1"/>
  <c r="X123" i="4"/>
  <c r="W123" i="4"/>
  <c r="L123" i="4"/>
  <c r="J123" i="4" s="1"/>
  <c r="K123" i="4"/>
  <c r="I123" i="4" s="1"/>
  <c r="X122" i="4"/>
  <c r="W122" i="4"/>
  <c r="K122" i="4"/>
  <c r="I122" i="4" s="1"/>
  <c r="X120" i="4"/>
  <c r="W120" i="4"/>
  <c r="K120" i="4"/>
  <c r="I120" i="4" s="1"/>
  <c r="X119" i="4"/>
  <c r="W119" i="4"/>
  <c r="L119" i="4"/>
  <c r="J119" i="4" s="1"/>
  <c r="K119" i="4"/>
  <c r="I119" i="4" s="1"/>
  <c r="X118" i="4"/>
  <c r="W118" i="4"/>
  <c r="L118" i="4"/>
  <c r="J118" i="4" s="1"/>
  <c r="K118" i="4"/>
  <c r="I118" i="4" s="1"/>
  <c r="X117" i="4"/>
  <c r="W117" i="4"/>
  <c r="J117" i="4"/>
  <c r="I117" i="4"/>
  <c r="X116" i="4"/>
  <c r="W116" i="4"/>
  <c r="L116" i="4"/>
  <c r="J116" i="4" s="1"/>
  <c r="K116" i="4"/>
  <c r="I116" i="4" s="1"/>
  <c r="X114" i="4"/>
  <c r="W114" i="4"/>
  <c r="J114" i="4"/>
  <c r="K114" i="4"/>
  <c r="I114" i="4" s="1"/>
  <c r="X113" i="4"/>
  <c r="W113" i="4"/>
  <c r="J113" i="4"/>
  <c r="K113" i="4"/>
  <c r="I113" i="4" s="1"/>
  <c r="X112" i="4"/>
  <c r="W112" i="4"/>
  <c r="J112" i="4"/>
  <c r="K112" i="4"/>
  <c r="I112" i="4" s="1"/>
  <c r="X111" i="4"/>
  <c r="W111" i="4"/>
  <c r="J111" i="4"/>
  <c r="K111" i="4"/>
  <c r="I111" i="4" s="1"/>
  <c r="X110" i="4"/>
  <c r="W110" i="4"/>
  <c r="J110" i="4"/>
  <c r="K110" i="4"/>
  <c r="I110" i="4" s="1"/>
  <c r="X109" i="4"/>
  <c r="W109" i="4"/>
  <c r="J109" i="4"/>
  <c r="K109" i="4"/>
  <c r="I109" i="4" s="1"/>
  <c r="X108" i="4"/>
  <c r="W108" i="4"/>
  <c r="J108" i="4"/>
  <c r="K108" i="4"/>
  <c r="I108" i="4" s="1"/>
  <c r="X107" i="4"/>
  <c r="W107" i="4"/>
  <c r="J107" i="4"/>
  <c r="K107" i="4"/>
  <c r="I107" i="4" s="1"/>
  <c r="X106" i="4"/>
  <c r="W106" i="4"/>
  <c r="J106" i="4"/>
  <c r="K106" i="4"/>
  <c r="I106" i="4" s="1"/>
  <c r="X105" i="4"/>
  <c r="W105" i="4"/>
  <c r="J105" i="4"/>
  <c r="K105" i="4"/>
  <c r="I105" i="4" s="1"/>
  <c r="X104" i="4"/>
  <c r="W104" i="4"/>
  <c r="J104" i="4"/>
  <c r="K104" i="4"/>
  <c r="I104" i="4" s="1"/>
  <c r="X103" i="4"/>
  <c r="W103" i="4"/>
  <c r="J103" i="4"/>
  <c r="K103" i="4"/>
  <c r="I103" i="4" s="1"/>
  <c r="X102" i="4"/>
  <c r="W102" i="4"/>
  <c r="J102" i="4"/>
  <c r="K102" i="4"/>
  <c r="I102" i="4" s="1"/>
  <c r="X101" i="4"/>
  <c r="W101" i="4"/>
  <c r="J101" i="4"/>
  <c r="K101" i="4"/>
  <c r="I101" i="4" s="1"/>
  <c r="X100" i="4"/>
  <c r="W100" i="4"/>
  <c r="J100" i="4"/>
  <c r="K100" i="4"/>
  <c r="I100" i="4" s="1"/>
  <c r="X99" i="4"/>
  <c r="W99" i="4"/>
  <c r="J99" i="4"/>
  <c r="K99" i="4"/>
  <c r="I99" i="4" s="1"/>
  <c r="X98" i="4"/>
  <c r="W98" i="4"/>
  <c r="J98" i="4"/>
  <c r="K98" i="4"/>
  <c r="I98" i="4" s="1"/>
  <c r="X97" i="4"/>
  <c r="W97" i="4"/>
  <c r="J97" i="4"/>
  <c r="K97" i="4"/>
  <c r="I97" i="4" s="1"/>
  <c r="X96" i="4"/>
  <c r="W96" i="4"/>
  <c r="J96" i="4"/>
  <c r="K96" i="4"/>
  <c r="I96" i="4" s="1"/>
  <c r="X95" i="4"/>
  <c r="W95" i="4"/>
  <c r="J95" i="4"/>
  <c r="K95" i="4"/>
  <c r="I95" i="4" s="1"/>
  <c r="X94" i="4"/>
  <c r="W94" i="4"/>
  <c r="J94" i="4"/>
  <c r="K94" i="4"/>
  <c r="I94" i="4" s="1"/>
  <c r="X93" i="4"/>
  <c r="W93" i="4"/>
  <c r="K93" i="4"/>
  <c r="I93" i="4" s="1"/>
  <c r="X92" i="4"/>
  <c r="W92" i="4"/>
  <c r="K92" i="4"/>
  <c r="I92" i="4" s="1"/>
  <c r="X91" i="4"/>
  <c r="W91" i="4"/>
  <c r="K91" i="4"/>
  <c r="I91" i="4" s="1"/>
  <c r="X90" i="4"/>
  <c r="W90" i="4"/>
  <c r="K90" i="4"/>
  <c r="I90" i="4" s="1"/>
  <c r="X89" i="4"/>
  <c r="W89" i="4"/>
  <c r="K89" i="4"/>
  <c r="I89" i="4" s="1"/>
  <c r="X87" i="4"/>
  <c r="W87" i="4"/>
  <c r="L87" i="4"/>
  <c r="J87" i="4" s="1"/>
  <c r="K87" i="4"/>
  <c r="I87" i="4" s="1"/>
  <c r="X86" i="4"/>
  <c r="W86" i="4"/>
  <c r="L86" i="4"/>
  <c r="K86" i="4"/>
  <c r="X85" i="4"/>
  <c r="W85" i="4"/>
  <c r="L85" i="4"/>
  <c r="J85" i="4" s="1"/>
  <c r="K85" i="4"/>
  <c r="I85" i="4" s="1"/>
  <c r="X84" i="4"/>
  <c r="W84" i="4"/>
  <c r="L84" i="4"/>
  <c r="J84" i="4" s="1"/>
  <c r="K84" i="4"/>
  <c r="I84" i="4" s="1"/>
  <c r="X83" i="4"/>
  <c r="W83" i="4"/>
  <c r="L83" i="4"/>
  <c r="J83" i="4" s="1"/>
  <c r="K83" i="4"/>
  <c r="I83" i="4" s="1"/>
  <c r="X82" i="4"/>
  <c r="W82" i="4"/>
  <c r="L82" i="4"/>
  <c r="J82" i="4" s="1"/>
  <c r="K82" i="4"/>
  <c r="I82" i="4" s="1"/>
  <c r="X81" i="4"/>
  <c r="W81" i="4"/>
  <c r="L81" i="4"/>
  <c r="K81" i="4"/>
  <c r="X80" i="4"/>
  <c r="W80" i="4"/>
  <c r="J80" i="4"/>
  <c r="K80" i="4"/>
  <c r="I80" i="4" s="1"/>
  <c r="X79" i="4"/>
  <c r="W79" i="4"/>
  <c r="J79" i="4"/>
  <c r="K79" i="4"/>
  <c r="I79" i="4" s="1"/>
  <c r="X78" i="4"/>
  <c r="W78" i="4"/>
  <c r="J78" i="4"/>
  <c r="K78" i="4"/>
  <c r="I78" i="4" s="1"/>
  <c r="X77" i="4"/>
  <c r="W77" i="4"/>
  <c r="J77" i="4"/>
  <c r="K77" i="4"/>
  <c r="I77" i="4" s="1"/>
  <c r="X76" i="4"/>
  <c r="W76" i="4"/>
  <c r="J76" i="4"/>
  <c r="K76" i="4"/>
  <c r="I76" i="4" s="1"/>
  <c r="X75" i="4"/>
  <c r="W75" i="4"/>
  <c r="J75" i="4"/>
  <c r="K75" i="4"/>
  <c r="I75" i="4" s="1"/>
  <c r="X74" i="4"/>
  <c r="W74" i="4"/>
  <c r="J74" i="4"/>
  <c r="K74" i="4"/>
  <c r="I74" i="4" s="1"/>
  <c r="X73" i="4"/>
  <c r="W73" i="4"/>
  <c r="J73" i="4"/>
  <c r="K73" i="4"/>
  <c r="I73" i="4" s="1"/>
  <c r="X72" i="4"/>
  <c r="W72" i="4"/>
  <c r="J72" i="4"/>
  <c r="K72" i="4"/>
  <c r="I72" i="4" s="1"/>
  <c r="X71" i="4"/>
  <c r="W71" i="4"/>
  <c r="J71" i="4"/>
  <c r="K71" i="4"/>
  <c r="I71" i="4" s="1"/>
  <c r="X70" i="4"/>
  <c r="W70" i="4"/>
  <c r="J70" i="4"/>
  <c r="K70" i="4"/>
  <c r="I70" i="4" s="1"/>
  <c r="X69" i="4"/>
  <c r="W69" i="4"/>
  <c r="J69" i="4"/>
  <c r="K69" i="4"/>
  <c r="I69" i="4" s="1"/>
  <c r="X68" i="4"/>
  <c r="W68" i="4"/>
  <c r="J68" i="4"/>
  <c r="K68" i="4"/>
  <c r="I68" i="4" s="1"/>
  <c r="X67" i="4"/>
  <c r="W67" i="4"/>
  <c r="J67" i="4"/>
  <c r="K67" i="4"/>
  <c r="I67" i="4" s="1"/>
  <c r="X66" i="4"/>
  <c r="W66" i="4"/>
  <c r="J66" i="4"/>
  <c r="K66" i="4"/>
  <c r="I66" i="4" s="1"/>
  <c r="X65" i="4"/>
  <c r="W65" i="4"/>
  <c r="J65" i="4"/>
  <c r="K65" i="4"/>
  <c r="I65" i="4" s="1"/>
  <c r="X64" i="4"/>
  <c r="W64" i="4"/>
  <c r="J64" i="4"/>
  <c r="K64" i="4"/>
  <c r="I64" i="4" s="1"/>
  <c r="X63" i="4"/>
  <c r="W63" i="4"/>
  <c r="J63" i="4"/>
  <c r="K63" i="4"/>
  <c r="I63" i="4" s="1"/>
  <c r="X62" i="4"/>
  <c r="W62" i="4"/>
  <c r="J62" i="4"/>
  <c r="K62" i="4"/>
  <c r="I62" i="4" s="1"/>
  <c r="X61" i="4"/>
  <c r="W61" i="4"/>
  <c r="J61" i="4"/>
  <c r="K61" i="4"/>
  <c r="I61" i="4" s="1"/>
  <c r="X60" i="4"/>
  <c r="W60" i="4"/>
  <c r="J60" i="4"/>
  <c r="K60" i="4"/>
  <c r="I60" i="4" s="1"/>
  <c r="X59" i="4"/>
  <c r="W59" i="4"/>
  <c r="J59" i="4"/>
  <c r="K59" i="4"/>
  <c r="I59" i="4" s="1"/>
  <c r="X58" i="4"/>
  <c r="W58" i="4"/>
  <c r="J58" i="4"/>
  <c r="K58" i="4"/>
  <c r="I58" i="4" s="1"/>
  <c r="X56" i="4"/>
  <c r="W56" i="4"/>
  <c r="J56" i="4"/>
  <c r="K56" i="4"/>
  <c r="I56" i="4" s="1"/>
  <c r="X55" i="4"/>
  <c r="W55" i="4"/>
  <c r="J55" i="4"/>
  <c r="K55" i="4"/>
  <c r="I55" i="4" s="1"/>
  <c r="X54" i="4"/>
  <c r="W54" i="4"/>
  <c r="J54" i="4"/>
  <c r="K54" i="4"/>
  <c r="I54" i="4" s="1"/>
  <c r="X53" i="4"/>
  <c r="W53" i="4"/>
  <c r="J53" i="4"/>
  <c r="K53" i="4"/>
  <c r="I53" i="4" s="1"/>
  <c r="X52" i="4"/>
  <c r="W52" i="4"/>
  <c r="J52" i="4"/>
  <c r="K52" i="4"/>
  <c r="I52" i="4" s="1"/>
  <c r="X51" i="4"/>
  <c r="W51" i="4"/>
  <c r="J51" i="4"/>
  <c r="K51" i="4"/>
  <c r="I51" i="4" s="1"/>
  <c r="X50" i="4"/>
  <c r="W50" i="4"/>
  <c r="J50" i="4"/>
  <c r="K50" i="4"/>
  <c r="I50" i="4" s="1"/>
  <c r="X49" i="4"/>
  <c r="W49" i="4"/>
  <c r="J49" i="4"/>
  <c r="K49" i="4"/>
  <c r="I49" i="4" s="1"/>
  <c r="X48" i="4"/>
  <c r="W48" i="4"/>
  <c r="J48" i="4"/>
  <c r="K48" i="4"/>
  <c r="I48" i="4" s="1"/>
  <c r="X47" i="4"/>
  <c r="W47" i="4"/>
  <c r="J47" i="4"/>
  <c r="K47" i="4"/>
  <c r="I47" i="4" s="1"/>
  <c r="X46" i="4"/>
  <c r="W46" i="4"/>
  <c r="J46" i="4"/>
  <c r="K46" i="4"/>
  <c r="I46" i="4" s="1"/>
  <c r="X45" i="4"/>
  <c r="W45" i="4"/>
  <c r="J45" i="4"/>
  <c r="K45" i="4"/>
  <c r="I45" i="4" s="1"/>
  <c r="X44" i="4"/>
  <c r="W44" i="4"/>
  <c r="J44" i="4"/>
  <c r="K44" i="4"/>
  <c r="I44" i="4" s="1"/>
  <c r="X43" i="4"/>
  <c r="W43" i="4"/>
  <c r="J43" i="4"/>
  <c r="K43" i="4"/>
  <c r="I43" i="4" s="1"/>
  <c r="X42" i="4"/>
  <c r="W42" i="4"/>
  <c r="J42" i="4"/>
  <c r="K42" i="4"/>
  <c r="I42" i="4" s="1"/>
  <c r="X41" i="4"/>
  <c r="W41" i="4"/>
  <c r="J41" i="4"/>
  <c r="K41" i="4"/>
  <c r="I41" i="4" s="1"/>
  <c r="X40" i="4"/>
  <c r="W40" i="4"/>
  <c r="J40" i="4"/>
  <c r="K40" i="4"/>
  <c r="X39" i="4"/>
  <c r="W39" i="4"/>
  <c r="J39" i="4"/>
  <c r="K39" i="4"/>
  <c r="I39" i="4" s="1"/>
  <c r="X38" i="4"/>
  <c r="W38" i="4"/>
  <c r="J38" i="4"/>
  <c r="K38" i="4"/>
  <c r="I38" i="4" s="1"/>
  <c r="X37" i="4"/>
  <c r="W37" i="4"/>
  <c r="J37" i="4"/>
  <c r="K37" i="4"/>
  <c r="I37" i="4" s="1"/>
  <c r="X36" i="4"/>
  <c r="W36" i="4"/>
  <c r="J36" i="4"/>
  <c r="K36" i="4"/>
  <c r="I36" i="4" s="1"/>
  <c r="X35" i="4"/>
  <c r="W35" i="4"/>
  <c r="J35" i="4"/>
  <c r="K35" i="4"/>
  <c r="I35" i="4" s="1"/>
  <c r="X34" i="4"/>
  <c r="W34" i="4"/>
  <c r="J34" i="4"/>
  <c r="K34" i="4"/>
  <c r="I34" i="4" s="1"/>
  <c r="X33" i="4"/>
  <c r="W33" i="4"/>
  <c r="J33" i="4"/>
  <c r="K33" i="4"/>
  <c r="I33" i="4" s="1"/>
  <c r="X32" i="4"/>
  <c r="W32" i="4"/>
  <c r="J32" i="4"/>
  <c r="K32" i="4"/>
  <c r="I32" i="4" s="1"/>
  <c r="X31" i="4"/>
  <c r="W31" i="4"/>
  <c r="J31" i="4"/>
  <c r="K31" i="4"/>
  <c r="I31" i="4" s="1"/>
  <c r="X30" i="4"/>
  <c r="W30" i="4"/>
  <c r="J30" i="4"/>
  <c r="K30" i="4"/>
  <c r="I30" i="4" s="1"/>
  <c r="X29" i="4"/>
  <c r="W29" i="4"/>
  <c r="J29" i="4"/>
  <c r="K29" i="4"/>
  <c r="I29" i="4" s="1"/>
  <c r="X28" i="4"/>
  <c r="W28" i="4"/>
  <c r="J28" i="4"/>
  <c r="K28" i="4"/>
  <c r="I28" i="4" s="1"/>
  <c r="X27" i="4"/>
  <c r="W27" i="4"/>
  <c r="J27" i="4"/>
  <c r="K27" i="4"/>
  <c r="I27" i="4" s="1"/>
  <c r="X26" i="4"/>
  <c r="W26" i="4"/>
  <c r="J26" i="4"/>
  <c r="K26" i="4"/>
  <c r="I26" i="4" s="1"/>
  <c r="X25" i="4"/>
  <c r="W25" i="4"/>
  <c r="J25" i="4"/>
  <c r="K25" i="4"/>
  <c r="I25" i="4" s="1"/>
  <c r="X24" i="4"/>
  <c r="W24" i="4"/>
  <c r="J24" i="4"/>
  <c r="K24" i="4"/>
  <c r="I24" i="4" s="1"/>
  <c r="X23" i="4"/>
  <c r="W23" i="4"/>
  <c r="J23" i="4"/>
  <c r="K23" i="4"/>
  <c r="I23" i="4" s="1"/>
  <c r="X22" i="4"/>
  <c r="W22" i="4"/>
  <c r="J22" i="4"/>
  <c r="K22" i="4"/>
  <c r="I22" i="4" s="1"/>
  <c r="X21" i="4"/>
  <c r="W21" i="4"/>
  <c r="J21" i="4"/>
  <c r="K21" i="4"/>
  <c r="I21" i="4" s="1"/>
  <c r="X20" i="4"/>
  <c r="W20" i="4"/>
  <c r="J20" i="4"/>
  <c r="K20" i="4"/>
  <c r="I20" i="4" s="1"/>
  <c r="X19" i="4"/>
  <c r="W19" i="4"/>
  <c r="J19" i="4"/>
  <c r="K19" i="4"/>
  <c r="I19" i="4" s="1"/>
  <c r="X18" i="4"/>
  <c r="W18" i="4"/>
  <c r="J18" i="4"/>
  <c r="K18" i="4"/>
  <c r="I18" i="4" s="1"/>
  <c r="X17" i="4"/>
  <c r="W17" i="4"/>
  <c r="J17" i="4"/>
  <c r="K17" i="4"/>
  <c r="I17" i="4" s="1"/>
  <c r="X16" i="4"/>
  <c r="W16" i="4"/>
  <c r="J16" i="4"/>
  <c r="K16" i="4"/>
  <c r="I16" i="4" s="1"/>
  <c r="X15" i="4"/>
  <c r="W15" i="4"/>
  <c r="J15" i="4"/>
  <c r="K15" i="4"/>
  <c r="I15" i="4" s="1"/>
  <c r="X14" i="4"/>
  <c r="W14" i="4"/>
  <c r="J14" i="4"/>
  <c r="K14" i="4"/>
  <c r="X13" i="4"/>
  <c r="W13" i="4"/>
  <c r="J13" i="4"/>
  <c r="K13" i="4"/>
  <c r="I13" i="4" s="1"/>
  <c r="X12" i="4"/>
  <c r="W12" i="4"/>
  <c r="J12" i="4"/>
  <c r="K12" i="4"/>
  <c r="I12" i="4" s="1"/>
  <c r="X11" i="4"/>
  <c r="W11" i="4"/>
  <c r="J11" i="4"/>
  <c r="K11" i="4"/>
  <c r="I11" i="4" s="1"/>
  <c r="X10" i="4"/>
  <c r="W10" i="4"/>
  <c r="J10" i="4"/>
  <c r="K10" i="4"/>
  <c r="I10" i="4" s="1"/>
  <c r="X9" i="4"/>
  <c r="W9" i="4"/>
  <c r="J9" i="4"/>
  <c r="K9" i="4"/>
  <c r="I9" i="4" s="1"/>
  <c r="X8" i="4"/>
  <c r="W8" i="4"/>
  <c r="L8" i="4"/>
  <c r="K8" i="4"/>
  <c r="Q10" i="1"/>
  <c r="P10" i="1"/>
  <c r="O10" i="1"/>
  <c r="N10" i="1"/>
  <c r="M10" i="1"/>
  <c r="L10" i="1"/>
  <c r="K10" i="1"/>
  <c r="J10" i="1"/>
  <c r="I10" i="1"/>
  <c r="H10" i="1"/>
  <c r="C10" i="1"/>
  <c r="B10" i="1"/>
  <c r="X34" i="3"/>
  <c r="W34" i="3"/>
  <c r="L34" i="3"/>
  <c r="J34" i="3" s="1"/>
  <c r="K34" i="3"/>
  <c r="I34" i="3" s="1"/>
  <c r="M23" i="15"/>
  <c r="L23" i="15"/>
  <c r="X21" i="3"/>
  <c r="W21" i="3"/>
  <c r="L21" i="3"/>
  <c r="J21" i="3" s="1"/>
  <c r="K21" i="3"/>
  <c r="I21" i="3" s="1"/>
  <c r="X20" i="3"/>
  <c r="W20" i="3"/>
  <c r="L20" i="3"/>
  <c r="J20" i="3" s="1"/>
  <c r="K20" i="3"/>
  <c r="I20" i="3" s="1"/>
  <c r="X19" i="3"/>
  <c r="W19" i="3"/>
  <c r="L19" i="3"/>
  <c r="J19" i="3" s="1"/>
  <c r="K19" i="3"/>
  <c r="I19" i="3" s="1"/>
  <c r="X18" i="3"/>
  <c r="W18" i="3"/>
  <c r="L18" i="3"/>
  <c r="J18" i="3" s="1"/>
  <c r="K18" i="3"/>
  <c r="I18" i="3" s="1"/>
  <c r="X17" i="3"/>
  <c r="W17" i="3"/>
  <c r="L17" i="3"/>
  <c r="J17" i="3" s="1"/>
  <c r="K17" i="3"/>
  <c r="I17" i="3" s="1"/>
  <c r="X16" i="3"/>
  <c r="W16" i="3"/>
  <c r="L16" i="3"/>
  <c r="J16" i="3" s="1"/>
  <c r="K16" i="3"/>
  <c r="I16" i="3" s="1"/>
  <c r="X15" i="3"/>
  <c r="W15" i="3"/>
  <c r="L15" i="3"/>
  <c r="J15" i="3" s="1"/>
  <c r="K15" i="3"/>
  <c r="I15" i="3" s="1"/>
  <c r="X14" i="3"/>
  <c r="W14" i="3"/>
  <c r="L14" i="3"/>
  <c r="J14" i="3" s="1"/>
  <c r="I14" i="3"/>
  <c r="L13" i="3"/>
  <c r="J13" i="3" s="1"/>
  <c r="Z13" i="3" s="1"/>
  <c r="K13" i="3"/>
  <c r="I13" i="3" s="1"/>
  <c r="AA13" i="3" s="1"/>
  <c r="X12" i="3"/>
  <c r="L12" i="3"/>
  <c r="J12" i="3" s="1"/>
  <c r="K12" i="3"/>
  <c r="I12" i="3" s="1"/>
  <c r="X11" i="3"/>
  <c r="W11" i="3"/>
  <c r="L11" i="3"/>
  <c r="K11" i="3"/>
  <c r="X10" i="3"/>
  <c r="W10" i="3"/>
  <c r="J10" i="3"/>
  <c r="I10" i="3"/>
  <c r="X9" i="3"/>
  <c r="W9" i="3"/>
  <c r="L9" i="3"/>
  <c r="K9" i="3"/>
  <c r="X8" i="3"/>
  <c r="W8" i="3"/>
  <c r="L8" i="3"/>
  <c r="K8" i="3"/>
  <c r="P9" i="1"/>
  <c r="O9" i="1"/>
  <c r="N9" i="1"/>
  <c r="M9" i="1"/>
  <c r="L9" i="1"/>
  <c r="K9" i="1"/>
  <c r="J9" i="1"/>
  <c r="I9" i="1"/>
  <c r="H9" i="1"/>
  <c r="C9" i="1"/>
  <c r="B9" i="1"/>
  <c r="L7" i="4" l="1"/>
  <c r="G10" i="1" s="1"/>
  <c r="I40" i="4"/>
  <c r="K7" i="4"/>
  <c r="F10" i="1" s="1"/>
  <c r="K7" i="5"/>
  <c r="F11" i="1" s="1"/>
  <c r="L7" i="5"/>
  <c r="G11" i="1" s="1"/>
  <c r="F23" i="15"/>
  <c r="W7" i="5"/>
  <c r="R11" i="1" s="1"/>
  <c r="L21" i="15"/>
  <c r="M21" i="15"/>
  <c r="L22" i="15"/>
  <c r="J57" i="5"/>
  <c r="AA57" i="5" s="1"/>
  <c r="F22" i="15"/>
  <c r="H23" i="15"/>
  <c r="I21" i="15"/>
  <c r="I22" i="15"/>
  <c r="I23" i="15"/>
  <c r="X7" i="4"/>
  <c r="S10" i="1" s="1"/>
  <c r="H22" i="15"/>
  <c r="I62" i="5"/>
  <c r="S15" i="1"/>
  <c r="K21" i="15"/>
  <c r="K43" i="15" s="1"/>
  <c r="J21" i="15"/>
  <c r="J43" i="15" s="1"/>
  <c r="J56" i="5"/>
  <c r="AA56" i="5" s="1"/>
  <c r="W7" i="4"/>
  <c r="R10" i="1" s="1"/>
  <c r="H21" i="15"/>
  <c r="K22" i="15"/>
  <c r="K44" i="15" s="1"/>
  <c r="X7" i="10"/>
  <c r="S17" i="1" s="1"/>
  <c r="F21" i="15"/>
  <c r="J55" i="5"/>
  <c r="V55" i="5" s="1"/>
  <c r="J11" i="3"/>
  <c r="Z11" i="3" s="1"/>
  <c r="L7" i="3"/>
  <c r="G9" i="1" s="1"/>
  <c r="I11" i="3"/>
  <c r="K7" i="3"/>
  <c r="F9" i="1" s="1"/>
  <c r="W7" i="3"/>
  <c r="R9" i="1" s="1"/>
  <c r="R15" i="1"/>
  <c r="R14" i="1"/>
  <c r="L7" i="10"/>
  <c r="G17" i="1" s="1"/>
  <c r="J53" i="5"/>
  <c r="V53" i="5" s="1"/>
  <c r="X53" i="5" s="1"/>
  <c r="G15" i="1"/>
  <c r="B13" i="1"/>
  <c r="C13" i="1"/>
  <c r="C12" i="1" s="1"/>
  <c r="AA9" i="11"/>
  <c r="D23" i="15"/>
  <c r="I11" i="5"/>
  <c r="J30" i="5"/>
  <c r="AA30" i="5" s="1"/>
  <c r="S14" i="1"/>
  <c r="B18" i="1"/>
  <c r="C18" i="1"/>
  <c r="I86" i="4"/>
  <c r="AB86" i="4" s="1"/>
  <c r="J81" i="4"/>
  <c r="AA81" i="4" s="1"/>
  <c r="J86" i="4"/>
  <c r="AA86" i="4" s="1"/>
  <c r="I9" i="5"/>
  <c r="J9" i="5"/>
  <c r="I10" i="5"/>
  <c r="J11" i="5"/>
  <c r="G14" i="15" s="1"/>
  <c r="L15" i="15"/>
  <c r="I9" i="3"/>
  <c r="J9" i="3"/>
  <c r="M15" i="15"/>
  <c r="B12" i="1"/>
  <c r="U23" i="15"/>
  <c r="C7" i="15"/>
  <c r="G4" i="15"/>
  <c r="I81" i="4"/>
  <c r="AB81" i="4" s="1"/>
  <c r="J126" i="4"/>
  <c r="AA126" i="4" s="1"/>
  <c r="AA36" i="4"/>
  <c r="D14" i="1"/>
  <c r="AA64" i="4"/>
  <c r="AA72" i="4"/>
  <c r="AA74" i="4"/>
  <c r="AA75" i="4"/>
  <c r="AA76" i="4"/>
  <c r="AA96" i="4"/>
  <c r="AA123" i="4"/>
  <c r="AA80" i="4"/>
  <c r="AA82" i="4"/>
  <c r="AA83" i="4"/>
  <c r="AA84" i="4"/>
  <c r="AB90" i="4"/>
  <c r="AB92" i="4"/>
  <c r="AB93" i="4"/>
  <c r="AB94" i="4"/>
  <c r="I8" i="4"/>
  <c r="H15" i="15" s="1"/>
  <c r="AB34" i="4"/>
  <c r="J8" i="4"/>
  <c r="AA20" i="4"/>
  <c r="AA22" i="4"/>
  <c r="AA23" i="4"/>
  <c r="AA24" i="4"/>
  <c r="AA32" i="4"/>
  <c r="AA34" i="4"/>
  <c r="AA35" i="4"/>
  <c r="AB36" i="4"/>
  <c r="AB37" i="4"/>
  <c r="AB84" i="4"/>
  <c r="AB85" i="4"/>
  <c r="C11" i="1"/>
  <c r="C8" i="1" s="1"/>
  <c r="J15" i="5"/>
  <c r="Z21" i="3"/>
  <c r="Z53" i="3"/>
  <c r="Z57" i="3"/>
  <c r="AB46" i="4"/>
  <c r="AB50" i="4"/>
  <c r="AB52" i="4"/>
  <c r="AB53" i="4"/>
  <c r="AB54" i="4"/>
  <c r="AB9" i="4"/>
  <c r="AA44" i="4"/>
  <c r="AA50" i="4"/>
  <c r="AA51" i="4"/>
  <c r="AA52" i="4"/>
  <c r="AB58" i="4"/>
  <c r="AB60" i="4"/>
  <c r="AB61" i="4"/>
  <c r="AB62" i="4"/>
  <c r="AA104" i="4"/>
  <c r="AA106" i="4"/>
  <c r="AA107" i="4"/>
  <c r="AA108" i="4"/>
  <c r="AA112" i="4"/>
  <c r="AA116" i="4"/>
  <c r="AA118" i="4"/>
  <c r="AA119" i="4"/>
  <c r="AA120" i="4"/>
  <c r="AA122" i="4"/>
  <c r="AB123" i="4"/>
  <c r="AB124" i="4"/>
  <c r="AB10" i="4"/>
  <c r="AB38" i="4"/>
  <c r="AB126" i="4"/>
  <c r="I8" i="3"/>
  <c r="L14" i="15" s="1"/>
  <c r="AB14" i="4"/>
  <c r="AB16" i="4"/>
  <c r="AB17" i="4"/>
  <c r="AB42" i="4"/>
  <c r="AA58" i="4"/>
  <c r="AA59" i="4"/>
  <c r="AA60" i="4"/>
  <c r="AB66" i="4"/>
  <c r="AB68" i="4"/>
  <c r="AB69" i="4"/>
  <c r="AA90" i="4"/>
  <c r="AA91" i="4"/>
  <c r="AA92" i="4"/>
  <c r="AB100" i="4"/>
  <c r="AB101" i="4"/>
  <c r="AB102" i="4"/>
  <c r="AB130" i="4"/>
  <c r="B11" i="1"/>
  <c r="B7" i="2"/>
  <c r="J8" i="3"/>
  <c r="M14" i="15" s="1"/>
  <c r="AA14" i="4"/>
  <c r="AA15" i="4"/>
  <c r="AA16" i="4"/>
  <c r="AB22" i="4"/>
  <c r="AB24" i="4"/>
  <c r="AB25" i="4"/>
  <c r="AB28" i="4"/>
  <c r="AB29" i="4"/>
  <c r="AA40" i="4"/>
  <c r="AA42" i="4"/>
  <c r="AA43" i="4"/>
  <c r="AB44" i="4"/>
  <c r="AB45" i="4"/>
  <c r="AA66" i="4"/>
  <c r="AA67" i="4"/>
  <c r="AA68" i="4"/>
  <c r="AB74" i="4"/>
  <c r="AB76" i="4"/>
  <c r="AB77" i="4"/>
  <c r="AB78" i="4"/>
  <c r="AA98" i="4"/>
  <c r="AA99" i="4"/>
  <c r="AA100" i="4"/>
  <c r="AB106" i="4"/>
  <c r="AB108" i="4"/>
  <c r="AB109" i="4"/>
  <c r="AB110" i="4"/>
  <c r="AA130" i="4"/>
  <c r="AA132" i="4"/>
  <c r="AB9" i="10"/>
  <c r="AB10" i="10"/>
  <c r="AB11" i="10"/>
  <c r="AB12" i="10"/>
  <c r="J7" i="12"/>
  <c r="F19" i="1" s="1"/>
  <c r="AA17" i="5"/>
  <c r="AA19" i="5"/>
  <c r="AA25" i="5"/>
  <c r="AA32" i="5"/>
  <c r="AA34" i="5"/>
  <c r="AB39" i="5"/>
  <c r="AB37" i="5"/>
  <c r="AB53" i="5"/>
  <c r="I47" i="5"/>
  <c r="AB47" i="5" s="1"/>
  <c r="AA58" i="5"/>
  <c r="AB16" i="5"/>
  <c r="AB19" i="5"/>
  <c r="AB20" i="5"/>
  <c r="AB21" i="5"/>
  <c r="AB24" i="5"/>
  <c r="AB27" i="5"/>
  <c r="AB28" i="5"/>
  <c r="AB31" i="5"/>
  <c r="AB34" i="5"/>
  <c r="AB35" i="5"/>
  <c r="AB36" i="5"/>
  <c r="Z17" i="3"/>
  <c r="Z18" i="3"/>
  <c r="Z20" i="3"/>
  <c r="AA19" i="3"/>
  <c r="Z41" i="3"/>
  <c r="AA53" i="3"/>
  <c r="AA54" i="3"/>
  <c r="AA55" i="3"/>
  <c r="AA10" i="3"/>
  <c r="Z34" i="3"/>
  <c r="AA39" i="3"/>
  <c r="AA34" i="3"/>
  <c r="I8" i="10"/>
  <c r="F17" i="1"/>
  <c r="AA16" i="3"/>
  <c r="AA10" i="4"/>
  <c r="AA11" i="4"/>
  <c r="AA12" i="4"/>
  <c r="AA30" i="4"/>
  <c r="AA31" i="4"/>
  <c r="AB32" i="4"/>
  <c r="AB33" i="4"/>
  <c r="AA39" i="4"/>
  <c r="AB40" i="4"/>
  <c r="AB41" i="4"/>
  <c r="AA46" i="4"/>
  <c r="AA47" i="4"/>
  <c r="AA48" i="4"/>
  <c r="AA114" i="4"/>
  <c r="AA115" i="4"/>
  <c r="AB116" i="4"/>
  <c r="AB117" i="4"/>
  <c r="AB118" i="4"/>
  <c r="AB120" i="4"/>
  <c r="AB121" i="4"/>
  <c r="AB12" i="5"/>
  <c r="AB13" i="5"/>
  <c r="AA40" i="5"/>
  <c r="AA42" i="5"/>
  <c r="AA48" i="5"/>
  <c r="AA50" i="5"/>
  <c r="AB57" i="5"/>
  <c r="AB58" i="5"/>
  <c r="AB59" i="5"/>
  <c r="J8" i="8"/>
  <c r="J8" i="10"/>
  <c r="J7" i="10" s="1"/>
  <c r="AA56" i="4"/>
  <c r="AA128" i="4"/>
  <c r="Z15" i="3"/>
  <c r="AA17" i="3"/>
  <c r="AA14" i="3"/>
  <c r="Z39" i="3"/>
  <c r="Z40" i="3"/>
  <c r="AA41" i="3"/>
  <c r="AA42" i="3"/>
  <c r="Z55" i="3"/>
  <c r="Z56" i="3"/>
  <c r="AA57" i="3"/>
  <c r="AA58" i="3"/>
  <c r="AB12" i="4"/>
  <c r="AB13" i="4"/>
  <c r="AA18" i="4"/>
  <c r="AA19" i="4"/>
  <c r="AB20" i="4"/>
  <c r="AB21" i="4"/>
  <c r="AA26" i="4"/>
  <c r="AA27" i="4"/>
  <c r="AB48" i="4"/>
  <c r="AB49" i="4"/>
  <c r="AA54" i="4"/>
  <c r="AA55" i="4"/>
  <c r="AB56" i="4"/>
  <c r="AA62" i="4"/>
  <c r="AA63" i="4"/>
  <c r="AB64" i="4"/>
  <c r="AB65" i="4"/>
  <c r="AA70" i="4"/>
  <c r="AA71" i="4"/>
  <c r="AB72" i="4"/>
  <c r="AB73" i="4"/>
  <c r="AA78" i="4"/>
  <c r="AA79" i="4"/>
  <c r="AB80" i="4"/>
  <c r="AA87" i="4"/>
  <c r="AB89" i="4"/>
  <c r="AA94" i="4"/>
  <c r="AA95" i="4"/>
  <c r="AB96" i="4"/>
  <c r="AB97" i="4"/>
  <c r="AA102" i="4"/>
  <c r="AA103" i="4"/>
  <c r="AB104" i="4"/>
  <c r="AB105" i="4"/>
  <c r="AA110" i="4"/>
  <c r="AA111" i="4"/>
  <c r="AB112" i="4"/>
  <c r="AB113" i="4"/>
  <c r="AB114" i="4"/>
  <c r="AB128" i="4"/>
  <c r="AB129" i="4"/>
  <c r="AB41" i="5"/>
  <c r="AB42" i="5"/>
  <c r="AB43" i="5"/>
  <c r="AB44" i="5"/>
  <c r="AB45" i="5"/>
  <c r="AB49" i="5"/>
  <c r="AB50" i="5"/>
  <c r="AB51" i="5"/>
  <c r="AB52" i="5"/>
  <c r="L12" i="1"/>
  <c r="AA9" i="10"/>
  <c r="AA10" i="10"/>
  <c r="AA12" i="10"/>
  <c r="Z12" i="3"/>
  <c r="X7" i="6"/>
  <c r="S13" i="1" s="1"/>
  <c r="W7" i="6"/>
  <c r="R13" i="1" s="1"/>
  <c r="AA11" i="10"/>
  <c r="AB61" i="5"/>
  <c r="AB132" i="4"/>
  <c r="AA131" i="4"/>
  <c r="AB60" i="5"/>
  <c r="AA7" i="12"/>
  <c r="J7" i="11"/>
  <c r="E18" i="1" s="1"/>
  <c r="W7" i="11"/>
  <c r="R18" i="1" s="1"/>
  <c r="L7" i="11"/>
  <c r="G18" i="1" s="1"/>
  <c r="I7" i="2"/>
  <c r="M7" i="2"/>
  <c r="AA7" i="7"/>
  <c r="H7" i="2"/>
  <c r="P7" i="2"/>
  <c r="L7" i="2"/>
  <c r="AA8" i="7"/>
  <c r="K7" i="6"/>
  <c r="F13" i="1" s="1"/>
  <c r="I7" i="6"/>
  <c r="AA7" i="6" s="1"/>
  <c r="AB17" i="5"/>
  <c r="AA23" i="5"/>
  <c r="AB25" i="5"/>
  <c r="AB32" i="5"/>
  <c r="AB40" i="5"/>
  <c r="AA46" i="5"/>
  <c r="AB48" i="5"/>
  <c r="AA54" i="5"/>
  <c r="AB56" i="5"/>
  <c r="AA62" i="5"/>
  <c r="AA13" i="5"/>
  <c r="AB15" i="5"/>
  <c r="AA21" i="5"/>
  <c r="AB23" i="5"/>
  <c r="AA28" i="5"/>
  <c r="AB30" i="5"/>
  <c r="AA36" i="5"/>
  <c r="AA44" i="5"/>
  <c r="AB46" i="5"/>
  <c r="AA52" i="5"/>
  <c r="AB54" i="5"/>
  <c r="AB55" i="5"/>
  <c r="AA60" i="5"/>
  <c r="AB63" i="5"/>
  <c r="AB14" i="5"/>
  <c r="AB22" i="5"/>
  <c r="AB26" i="5"/>
  <c r="AB29" i="5"/>
  <c r="AB33" i="5"/>
  <c r="AA45" i="5"/>
  <c r="AA47" i="5"/>
  <c r="AA49" i="5"/>
  <c r="AA51" i="5"/>
  <c r="AA59" i="5"/>
  <c r="AA61" i="5"/>
  <c r="K7" i="2"/>
  <c r="AA12" i="5"/>
  <c r="AA14" i="5"/>
  <c r="AA16" i="5"/>
  <c r="AA20" i="5"/>
  <c r="AA22" i="5"/>
  <c r="AA24" i="5"/>
  <c r="AA26" i="5"/>
  <c r="AA27" i="5"/>
  <c r="AA29" i="5"/>
  <c r="AA31" i="5"/>
  <c r="AA33" i="5"/>
  <c r="AA35" i="5"/>
  <c r="AA37" i="5"/>
  <c r="AA39" i="5"/>
  <c r="AA41" i="5"/>
  <c r="AA43" i="5"/>
  <c r="AA63" i="5"/>
  <c r="AB70" i="4"/>
  <c r="AA28" i="4"/>
  <c r="AA9" i="4"/>
  <c r="AA13" i="4"/>
  <c r="AA17" i="4"/>
  <c r="AA21" i="4"/>
  <c r="AA25" i="4"/>
  <c r="AA29" i="4"/>
  <c r="AA33" i="4"/>
  <c r="AA37" i="4"/>
  <c r="AA41" i="4"/>
  <c r="AA45" i="4"/>
  <c r="AA49" i="4"/>
  <c r="AA53" i="4"/>
  <c r="AA61" i="4"/>
  <c r="AA65" i="4"/>
  <c r="AA69" i="4"/>
  <c r="AA73" i="4"/>
  <c r="AA77" i="4"/>
  <c r="AA85" i="4"/>
  <c r="AA89" i="4"/>
  <c r="AA93" i="4"/>
  <c r="AA97" i="4"/>
  <c r="AA101" i="4"/>
  <c r="AA105" i="4"/>
  <c r="AA109" i="4"/>
  <c r="AA113" i="4"/>
  <c r="AA117" i="4"/>
  <c r="AA121" i="4"/>
  <c r="AA124" i="4"/>
  <c r="AA129" i="4"/>
  <c r="AB18" i="4"/>
  <c r="AB26" i="4"/>
  <c r="AB30" i="4"/>
  <c r="AB82" i="4"/>
  <c r="AB11" i="4"/>
  <c r="AB15" i="4"/>
  <c r="AB19" i="4"/>
  <c r="AB23" i="4"/>
  <c r="AB27" i="4"/>
  <c r="AB31" i="4"/>
  <c r="AB35" i="4"/>
  <c r="AB39" i="4"/>
  <c r="AB43" i="4"/>
  <c r="AB47" i="4"/>
  <c r="AB51" i="4"/>
  <c r="AB55" i="4"/>
  <c r="AB59" i="4"/>
  <c r="AB63" i="4"/>
  <c r="AB67" i="4"/>
  <c r="AB71" i="4"/>
  <c r="AB75" i="4"/>
  <c r="AB79" i="4"/>
  <c r="AB83" i="4"/>
  <c r="AB87" i="4"/>
  <c r="AB91" i="4"/>
  <c r="AB95" i="4"/>
  <c r="AB99" i="4"/>
  <c r="AB103" i="4"/>
  <c r="AB107" i="4"/>
  <c r="AB111" i="4"/>
  <c r="AB115" i="4"/>
  <c r="AB119" i="4"/>
  <c r="AB122" i="4"/>
  <c r="AB127" i="4"/>
  <c r="AB131" i="4"/>
  <c r="AA38" i="4"/>
  <c r="AB98" i="4"/>
  <c r="Z10" i="3"/>
  <c r="Z14" i="3"/>
  <c r="Z16" i="3"/>
  <c r="Z19" i="3"/>
  <c r="Z42" i="3"/>
  <c r="Z54" i="3"/>
  <c r="Z58" i="3"/>
  <c r="AA12" i="3"/>
  <c r="AA15" i="3"/>
  <c r="AA18" i="3"/>
  <c r="AA20" i="3"/>
  <c r="AA40" i="3"/>
  <c r="AA56" i="3"/>
  <c r="AA11" i="3"/>
  <c r="AA21" i="3"/>
  <c r="K8" i="1"/>
  <c r="I8" i="1"/>
  <c r="M8" i="1"/>
  <c r="J7" i="2"/>
  <c r="N7" i="2"/>
  <c r="J8" i="6"/>
  <c r="Z8" i="6" s="1"/>
  <c r="L7" i="6"/>
  <c r="G13" i="1" s="1"/>
  <c r="Z8" i="7"/>
  <c r="J12" i="1"/>
  <c r="I8" i="8"/>
  <c r="J7" i="9"/>
  <c r="I7" i="9"/>
  <c r="L7" i="9"/>
  <c r="G16" i="1" s="1"/>
  <c r="K7" i="9"/>
  <c r="F16" i="1" s="1"/>
  <c r="X11" i="11"/>
  <c r="K7" i="11"/>
  <c r="F18" i="1" s="1"/>
  <c r="Z8" i="12"/>
  <c r="I7" i="12"/>
  <c r="AA8" i="12"/>
  <c r="K7" i="12"/>
  <c r="G19" i="1" s="1"/>
  <c r="I7" i="5" l="1"/>
  <c r="D11" i="1" s="1"/>
  <c r="J7" i="5"/>
  <c r="F13" i="15"/>
  <c r="F43" i="15" s="1"/>
  <c r="H13" i="15"/>
  <c r="H43" i="15" s="1"/>
  <c r="Z9" i="3"/>
  <c r="M13" i="15"/>
  <c r="M43" i="15" s="1"/>
  <c r="AA9" i="3"/>
  <c r="L13" i="15"/>
  <c r="L43" i="15" s="1"/>
  <c r="AB62" i="5"/>
  <c r="I13" i="15"/>
  <c r="I43" i="15" s="1"/>
  <c r="J7" i="4"/>
  <c r="E10" i="1" s="1"/>
  <c r="I14" i="15"/>
  <c r="I44" i="15" s="1"/>
  <c r="I15" i="15"/>
  <c r="I45" i="15" s="1"/>
  <c r="H14" i="15"/>
  <c r="H44" i="15" s="1"/>
  <c r="I7" i="4"/>
  <c r="D10" i="1" s="1"/>
  <c r="G15" i="15"/>
  <c r="AB11" i="5"/>
  <c r="F14" i="15"/>
  <c r="F44" i="15" s="1"/>
  <c r="AB10" i="5"/>
  <c r="F15" i="15"/>
  <c r="F45" i="15" s="1"/>
  <c r="V9" i="5"/>
  <c r="G13" i="15"/>
  <c r="AA24" i="3"/>
  <c r="L45" i="15"/>
  <c r="Z24" i="3"/>
  <c r="M45" i="15"/>
  <c r="J7" i="3"/>
  <c r="I7" i="3"/>
  <c r="AA7" i="3" s="1"/>
  <c r="J44" i="15"/>
  <c r="U22" i="15"/>
  <c r="AA53" i="5"/>
  <c r="AA7" i="15"/>
  <c r="AA9" i="15"/>
  <c r="Q23" i="15"/>
  <c r="D45" i="15"/>
  <c r="X7" i="11"/>
  <c r="S18" i="1" s="1"/>
  <c r="Z11" i="11"/>
  <c r="E23" i="15"/>
  <c r="E45" i="15" s="1"/>
  <c r="V11" i="5"/>
  <c r="X11" i="5" s="1"/>
  <c r="G22" i="15" s="1"/>
  <c r="T7" i="5"/>
  <c r="AB9" i="5"/>
  <c r="H45" i="15"/>
  <c r="L44" i="15"/>
  <c r="C4" i="15"/>
  <c r="X9" i="5"/>
  <c r="I20" i="15"/>
  <c r="AA8" i="10"/>
  <c r="E12" i="15"/>
  <c r="D20" i="15"/>
  <c r="D12" i="15"/>
  <c r="S22" i="15"/>
  <c r="D15" i="1"/>
  <c r="AA8" i="8"/>
  <c r="H20" i="15"/>
  <c r="S21" i="15"/>
  <c r="AA8" i="3"/>
  <c r="C7" i="2"/>
  <c r="Z8" i="3"/>
  <c r="AB8" i="4"/>
  <c r="AA8" i="4"/>
  <c r="AA15" i="5"/>
  <c r="E15" i="1"/>
  <c r="AB8" i="10"/>
  <c r="AB7" i="9"/>
  <c r="D16" i="1"/>
  <c r="AB7" i="10"/>
  <c r="D17" i="1"/>
  <c r="Z7" i="12"/>
  <c r="E19" i="1"/>
  <c r="AA7" i="10"/>
  <c r="E17" i="1"/>
  <c r="AA7" i="9"/>
  <c r="E16" i="1"/>
  <c r="Z7" i="7"/>
  <c r="E14" i="1"/>
  <c r="D13" i="1"/>
  <c r="R7" i="2"/>
  <c r="F7" i="2"/>
  <c r="H12" i="1"/>
  <c r="J7" i="6"/>
  <c r="Z7" i="6" s="1"/>
  <c r="M12" i="1"/>
  <c r="M7" i="1" s="1"/>
  <c r="I7" i="11"/>
  <c r="AA7" i="11" s="1"/>
  <c r="AB8" i="8"/>
  <c r="I12" i="1"/>
  <c r="I7" i="1" s="1"/>
  <c r="O12" i="1"/>
  <c r="G7" i="2"/>
  <c r="N12" i="1"/>
  <c r="K12" i="1"/>
  <c r="K7" i="1" s="1"/>
  <c r="I34" i="15" l="1"/>
  <c r="AC7" i="15"/>
  <c r="Q11" i="1"/>
  <c r="G21" i="15"/>
  <c r="G43" i="15" s="1"/>
  <c r="X55" i="5"/>
  <c r="B13" i="15"/>
  <c r="G44" i="15"/>
  <c r="AA11" i="5"/>
  <c r="AB7" i="8"/>
  <c r="Z7" i="11"/>
  <c r="E20" i="15"/>
  <c r="E42" i="15" s="1"/>
  <c r="X10" i="5"/>
  <c r="G23" i="15" s="1"/>
  <c r="D42" i="15"/>
  <c r="E34" i="15"/>
  <c r="AA9" i="5"/>
  <c r="E11" i="1"/>
  <c r="I12" i="15"/>
  <c r="I42" i="15" s="1"/>
  <c r="H12" i="15"/>
  <c r="H42" i="15" s="1"/>
  <c r="C14" i="15"/>
  <c r="K20" i="15"/>
  <c r="C15" i="15"/>
  <c r="AA10" i="15" s="1"/>
  <c r="M12" i="15"/>
  <c r="F12" i="15"/>
  <c r="C13" i="15"/>
  <c r="K12" i="15"/>
  <c r="J12" i="15"/>
  <c r="B15" i="15"/>
  <c r="G12" i="15"/>
  <c r="L12" i="15"/>
  <c r="L20" i="15"/>
  <c r="B14" i="15"/>
  <c r="AB7" i="4"/>
  <c r="D9" i="1"/>
  <c r="AA7" i="4"/>
  <c r="AA7" i="8"/>
  <c r="E9" i="1"/>
  <c r="E7" i="2"/>
  <c r="AB7" i="5"/>
  <c r="D18" i="1"/>
  <c r="E13" i="1"/>
  <c r="D7" i="2"/>
  <c r="Q12" i="1"/>
  <c r="P12" i="1"/>
  <c r="F8" i="1"/>
  <c r="L8" i="1"/>
  <c r="L7" i="1" s="1"/>
  <c r="N8" i="1"/>
  <c r="N7" i="1" s="1"/>
  <c r="G8" i="1"/>
  <c r="J8" i="1"/>
  <c r="J7" i="1" s="1"/>
  <c r="G12" i="1"/>
  <c r="H8" i="1"/>
  <c r="H7" i="1" s="1"/>
  <c r="F12" i="1"/>
  <c r="X7" i="5" l="1"/>
  <c r="S11" i="1" s="1"/>
  <c r="G20" i="15"/>
  <c r="G42" i="15" s="1"/>
  <c r="AA55" i="5"/>
  <c r="N13" i="15"/>
  <c r="Y8" i="15" s="1"/>
  <c r="Y10" i="15"/>
  <c r="N14" i="15"/>
  <c r="Z8" i="15" s="1"/>
  <c r="Z10" i="15"/>
  <c r="N15" i="15"/>
  <c r="AA8" i="15" s="1"/>
  <c r="AA10" i="5"/>
  <c r="O11" i="1"/>
  <c r="O8" i="1" s="1"/>
  <c r="O7" i="1" s="1"/>
  <c r="O7" i="2"/>
  <c r="C21" i="15"/>
  <c r="C43" i="15" s="1"/>
  <c r="K42" i="15"/>
  <c r="L42" i="15"/>
  <c r="E8" i="1"/>
  <c r="B12" i="15"/>
  <c r="C12" i="15"/>
  <c r="Y13" i="15" s="1"/>
  <c r="B23" i="15"/>
  <c r="B45" i="15" s="1"/>
  <c r="S23" i="15"/>
  <c r="J20" i="15"/>
  <c r="J42" i="15" s="1"/>
  <c r="U21" i="15"/>
  <c r="B21" i="15"/>
  <c r="B43" i="15" s="1"/>
  <c r="F20" i="15"/>
  <c r="F42" i="15" s="1"/>
  <c r="B22" i="15"/>
  <c r="B44" i="15" s="1"/>
  <c r="G7" i="1"/>
  <c r="E12" i="1"/>
  <c r="F7" i="1"/>
  <c r="E38" i="15" l="1"/>
  <c r="Y16" i="15"/>
  <c r="AA7" i="5"/>
  <c r="G45" i="15"/>
  <c r="C23" i="15"/>
  <c r="C45" i="15" s="1"/>
  <c r="E7" i="1"/>
  <c r="I38" i="15"/>
  <c r="B20" i="15"/>
  <c r="B42" i="15" s="1"/>
  <c r="P8" i="1"/>
  <c r="P7" i="1" s="1"/>
  <c r="U18" i="1"/>
  <c r="D8" i="1"/>
  <c r="R12" i="1"/>
  <c r="D12" i="1"/>
  <c r="D7" i="1" l="1"/>
  <c r="U16" i="1"/>
  <c r="U11" i="1"/>
  <c r="U10" i="1"/>
  <c r="R8" i="1"/>
  <c r="R7" i="1" s="1"/>
  <c r="C7" i="1" l="1"/>
  <c r="S12" i="1"/>
  <c r="U14" i="1"/>
  <c r="U15" i="1"/>
  <c r="U17" i="1"/>
  <c r="U13" i="1"/>
  <c r="U19" i="1"/>
  <c r="U12" i="1" l="1"/>
  <c r="B8" i="1"/>
  <c r="U9" i="1"/>
  <c r="B7" i="1" l="1"/>
  <c r="M22" i="15"/>
  <c r="Q9" i="1"/>
  <c r="Q8" i="1" s="1"/>
  <c r="Q7" i="1" s="1"/>
  <c r="M44" i="15" l="1"/>
  <c r="X7" i="3"/>
  <c r="Z7" i="3" s="1"/>
  <c r="Q7" i="2"/>
  <c r="S9" i="1" l="1"/>
  <c r="S8" i="1" s="1"/>
  <c r="S7" i="1" s="1"/>
  <c r="S7" i="2"/>
  <c r="C22" i="15"/>
  <c r="M20" i="15"/>
  <c r="M42" i="15" s="1"/>
  <c r="C20" i="15" l="1"/>
  <c r="C42" i="15" s="1"/>
  <c r="C44" i="15"/>
</calcChain>
</file>

<file path=xl/comments1.xml><?xml version="1.0" encoding="utf-8"?>
<comments xmlns="http://schemas.openxmlformats.org/spreadsheetml/2006/main">
  <authors>
    <author>Owner</author>
  </authors>
  <commentList>
    <comment ref="G10" authorId="0" shapeId="0">
      <text>
        <r>
          <rPr>
            <b/>
            <sz val="9"/>
            <color indexed="81"/>
            <rFont val="Tahoma"/>
            <family val="2"/>
          </rPr>
          <t>Owner: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성남시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고시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</t>
        </r>
        <r>
          <rPr>
            <sz val="9"/>
            <color indexed="81"/>
            <rFont val="Tahoma"/>
            <family val="2"/>
          </rPr>
          <t>2022-225</t>
        </r>
        <r>
          <rPr>
            <sz val="9"/>
            <color indexed="81"/>
            <rFont val="돋움"/>
            <family val="3"/>
            <charset val="129"/>
          </rPr>
          <t>호</t>
        </r>
        <r>
          <rPr>
            <sz val="9"/>
            <color indexed="81"/>
            <rFont val="Tahoma"/>
            <family val="2"/>
          </rPr>
          <t xml:space="preserve">(2022.10.11.) </t>
        </r>
        <r>
          <rPr>
            <sz val="9"/>
            <color indexed="81"/>
            <rFont val="돋움"/>
            <family val="3"/>
            <charset val="129"/>
          </rPr>
          <t>성남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금광</t>
        </r>
        <r>
          <rPr>
            <sz val="9"/>
            <color indexed="81"/>
            <rFont val="Tahoma"/>
            <family val="2"/>
          </rPr>
          <t xml:space="preserve">1 </t>
        </r>
        <r>
          <rPr>
            <sz val="9"/>
            <color indexed="81"/>
            <rFont val="돋움"/>
            <family val="3"/>
            <charset val="129"/>
          </rPr>
          <t>주택재개발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정비계획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경미한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변경</t>
        </r>
        <r>
          <rPr>
            <sz val="9"/>
            <color indexed="81"/>
            <rFont val="Tahoma"/>
            <family val="2"/>
          </rPr>
          <t>)</t>
        </r>
        <r>
          <rPr>
            <sz val="9"/>
            <color indexed="81"/>
            <rFont val="돋움"/>
            <family val="3"/>
            <charset val="129"/>
          </rPr>
          <t>결정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고시
측량결과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반영에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따른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공원면적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변경
</t>
        </r>
        <r>
          <rPr>
            <sz val="9"/>
            <color indexed="81"/>
            <rFont val="Tahoma"/>
            <family val="2"/>
          </rPr>
          <t xml:space="preserve">1,304 </t>
        </r>
        <r>
          <rPr>
            <sz val="9"/>
            <color indexed="81"/>
            <rFont val="돋움"/>
            <family val="3"/>
            <charset val="129"/>
          </rPr>
          <t>→</t>
        </r>
        <r>
          <rPr>
            <sz val="9"/>
            <color indexed="81"/>
            <rFont val="Tahoma"/>
            <family val="2"/>
          </rPr>
          <t xml:space="preserve"> 1,305.6</t>
        </r>
      </text>
    </comment>
    <comment ref="C24" authorId="0" shapeId="0">
      <text>
        <r>
          <rPr>
            <b/>
            <sz val="9"/>
            <color indexed="81"/>
            <rFont val="돋움"/>
            <family val="3"/>
            <charset val="129"/>
          </rPr>
          <t>성남시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고시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제</t>
        </r>
        <r>
          <rPr>
            <b/>
            <sz val="9"/>
            <color indexed="81"/>
            <rFont val="Tahoma"/>
            <family val="2"/>
          </rPr>
          <t xml:space="preserve"> 2024-4</t>
        </r>
        <r>
          <rPr>
            <b/>
            <sz val="9"/>
            <color indexed="81"/>
            <rFont val="돋움"/>
            <family val="3"/>
            <charset val="129"/>
          </rPr>
          <t>호</t>
        </r>
        <r>
          <rPr>
            <b/>
            <sz val="9"/>
            <color indexed="81"/>
            <rFont val="Tahoma"/>
            <family val="2"/>
          </rPr>
          <t xml:space="preserve">(2024.1.8.)
-&gt; </t>
        </r>
        <r>
          <rPr>
            <b/>
            <sz val="9"/>
            <color indexed="81"/>
            <rFont val="돋움"/>
            <family val="3"/>
            <charset val="129"/>
          </rPr>
          <t>소공원으로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결정된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시설을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아동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지역주민들이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이용할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있는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아동복합문화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센터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건립을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위하여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공원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폐지</t>
        </r>
      </text>
    </comment>
    <comment ref="G25" authorId="0" shapeId="0">
      <text>
        <r>
          <rPr>
            <b/>
            <sz val="9"/>
            <color indexed="81"/>
            <rFont val="Tahoma"/>
            <family val="2"/>
          </rPr>
          <t>Owner: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성남시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고시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</t>
        </r>
        <r>
          <rPr>
            <sz val="9"/>
            <color indexed="81"/>
            <rFont val="Tahoma"/>
            <family val="2"/>
          </rPr>
          <t>2020-221</t>
        </r>
        <r>
          <rPr>
            <sz val="9"/>
            <color indexed="81"/>
            <rFont val="돋움"/>
            <family val="3"/>
            <charset val="129"/>
          </rPr>
          <t>호</t>
        </r>
        <r>
          <rPr>
            <sz val="9"/>
            <color indexed="81"/>
            <rFont val="Tahoma"/>
            <family val="2"/>
          </rPr>
          <t xml:space="preserve">(2020.9.14.) </t>
        </r>
        <r>
          <rPr>
            <sz val="9"/>
            <color indexed="81"/>
            <rFont val="돋움"/>
            <family val="3"/>
            <charset val="129"/>
          </rPr>
          <t>고등지구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지적재조사에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의한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선형변경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및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면적변경</t>
        </r>
      </text>
    </comment>
    <comment ref="G45" authorId="0" shapeId="0">
      <text>
        <r>
          <rPr>
            <b/>
            <sz val="9"/>
            <color indexed="81"/>
            <rFont val="Tahoma"/>
            <family val="2"/>
          </rPr>
          <t>Owner: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성남시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고시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</t>
        </r>
        <r>
          <rPr>
            <sz val="9"/>
            <color indexed="81"/>
            <rFont val="Tahoma"/>
            <family val="2"/>
          </rPr>
          <t>2021-144</t>
        </r>
        <r>
          <rPr>
            <sz val="9"/>
            <color indexed="81"/>
            <rFont val="돋움"/>
            <family val="3"/>
            <charset val="129"/>
          </rPr>
          <t>호</t>
        </r>
        <r>
          <rPr>
            <sz val="9"/>
            <color indexed="81"/>
            <rFont val="Tahoma"/>
            <family val="2"/>
          </rPr>
          <t xml:space="preserve">(2021.6.28.) </t>
        </r>
        <r>
          <rPr>
            <sz val="9"/>
            <color indexed="81"/>
            <rFont val="돋움"/>
            <family val="3"/>
            <charset val="129"/>
          </rPr>
          <t>성남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도시관리계획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개발제한구역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우선해제지역</t>
        </r>
        <r>
          <rPr>
            <sz val="9"/>
            <color indexed="81"/>
            <rFont val="Tahoma"/>
            <family val="2"/>
          </rPr>
          <t xml:space="preserve">) </t>
        </r>
        <r>
          <rPr>
            <sz val="9"/>
            <color indexed="81"/>
            <rFont val="돋움"/>
            <family val="3"/>
            <charset val="129"/>
          </rPr>
          <t>결정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변경</t>
        </r>
        <r>
          <rPr>
            <sz val="9"/>
            <color indexed="81"/>
            <rFont val="Tahoma"/>
            <family val="2"/>
          </rPr>
          <t xml:space="preserve">) </t>
        </r>
        <r>
          <rPr>
            <sz val="9"/>
            <color indexed="81"/>
            <rFont val="돋움"/>
            <family val="3"/>
            <charset val="129"/>
          </rPr>
          <t>고시</t>
        </r>
      </text>
    </comment>
    <comment ref="G50" authorId="0" shapeId="0">
      <text>
        <r>
          <rPr>
            <b/>
            <sz val="9"/>
            <color indexed="81"/>
            <rFont val="Tahoma"/>
            <family val="2"/>
          </rPr>
          <t>Owner: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성남시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고시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</t>
        </r>
        <r>
          <rPr>
            <sz val="9"/>
            <color indexed="81"/>
            <rFont val="Tahoma"/>
            <family val="2"/>
          </rPr>
          <t>2018-223</t>
        </r>
        <r>
          <rPr>
            <sz val="9"/>
            <color indexed="81"/>
            <rFont val="돋움"/>
            <family val="3"/>
            <charset val="129"/>
          </rPr>
          <t>호</t>
        </r>
        <r>
          <rPr>
            <sz val="9"/>
            <color indexed="81"/>
            <rFont val="Tahoma"/>
            <family val="2"/>
          </rPr>
          <t xml:space="preserve">(2018.10.1.)
</t>
        </r>
        <r>
          <rPr>
            <sz val="9"/>
            <color indexed="81"/>
            <rFont val="돋움"/>
            <family val="3"/>
            <charset val="129"/>
          </rPr>
          <t>성남시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개발제한구역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우선해제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취락지역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금현</t>
        </r>
        <r>
          <rPr>
            <sz val="9"/>
            <color indexed="81"/>
            <rFont val="Tahoma"/>
            <family val="2"/>
          </rPr>
          <t xml:space="preserve">) </t>
        </r>
        <r>
          <rPr>
            <sz val="9"/>
            <color indexed="81"/>
            <rFont val="돋움"/>
            <family val="3"/>
            <charset val="129"/>
          </rPr>
          <t>지구단위계획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변경</t>
        </r>
      </text>
    </comment>
    <comment ref="G51" authorId="0" shapeId="0">
      <text>
        <r>
          <rPr>
            <b/>
            <sz val="9"/>
            <color indexed="81"/>
            <rFont val="Tahoma"/>
            <family val="2"/>
          </rPr>
          <t xml:space="preserve">Owner:
</t>
        </r>
        <r>
          <rPr>
            <sz val="9"/>
            <color indexed="81"/>
            <rFont val="돋움"/>
            <family val="3"/>
            <charset val="129"/>
          </rPr>
          <t>성남시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고시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</t>
        </r>
        <r>
          <rPr>
            <sz val="9"/>
            <color indexed="81"/>
            <rFont val="Tahoma"/>
            <family val="2"/>
          </rPr>
          <t>2018-223</t>
        </r>
        <r>
          <rPr>
            <sz val="9"/>
            <color indexed="81"/>
            <rFont val="돋움"/>
            <family val="3"/>
            <charset val="129"/>
          </rPr>
          <t>호</t>
        </r>
        <r>
          <rPr>
            <sz val="9"/>
            <color indexed="81"/>
            <rFont val="Tahoma"/>
            <family val="2"/>
          </rPr>
          <t xml:space="preserve">(2018.10.1.)
</t>
        </r>
        <r>
          <rPr>
            <sz val="9"/>
            <color indexed="81"/>
            <rFont val="돋움"/>
            <family val="3"/>
            <charset val="129"/>
          </rPr>
          <t>성남시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개발제한구역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우선해제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취락지역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금현</t>
        </r>
        <r>
          <rPr>
            <sz val="9"/>
            <color indexed="81"/>
            <rFont val="Tahoma"/>
            <family val="2"/>
          </rPr>
          <t xml:space="preserve">) </t>
        </r>
        <r>
          <rPr>
            <sz val="9"/>
            <color indexed="81"/>
            <rFont val="돋움"/>
            <family val="3"/>
            <charset val="129"/>
          </rPr>
          <t>지구단위계획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변경</t>
        </r>
      </text>
    </comment>
    <comment ref="G52" authorId="0" shapeId="0">
      <text>
        <r>
          <rPr>
            <b/>
            <sz val="9"/>
            <color indexed="81"/>
            <rFont val="Tahoma"/>
            <family val="2"/>
          </rPr>
          <t xml:space="preserve">Owner:
</t>
        </r>
        <r>
          <rPr>
            <sz val="9"/>
            <color indexed="81"/>
            <rFont val="돋움"/>
            <family val="3"/>
            <charset val="129"/>
          </rPr>
          <t>성남시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고시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</t>
        </r>
        <r>
          <rPr>
            <sz val="9"/>
            <color indexed="81"/>
            <rFont val="Tahoma"/>
            <family val="2"/>
          </rPr>
          <t>2018-223</t>
        </r>
        <r>
          <rPr>
            <sz val="9"/>
            <color indexed="81"/>
            <rFont val="돋움"/>
            <family val="3"/>
            <charset val="129"/>
          </rPr>
          <t>호</t>
        </r>
        <r>
          <rPr>
            <sz val="9"/>
            <color indexed="81"/>
            <rFont val="Tahoma"/>
            <family val="2"/>
          </rPr>
          <t xml:space="preserve">(2018.10.1.)
</t>
        </r>
        <r>
          <rPr>
            <sz val="9"/>
            <color indexed="81"/>
            <rFont val="돋움"/>
            <family val="3"/>
            <charset val="129"/>
          </rPr>
          <t>성남시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개발제한구역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우선해제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취락지역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금현</t>
        </r>
        <r>
          <rPr>
            <sz val="9"/>
            <color indexed="81"/>
            <rFont val="Tahoma"/>
            <family val="2"/>
          </rPr>
          <t xml:space="preserve">) </t>
        </r>
        <r>
          <rPr>
            <sz val="9"/>
            <color indexed="81"/>
            <rFont val="돋움"/>
            <family val="3"/>
            <charset val="129"/>
          </rPr>
          <t>지구단위계획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변경</t>
        </r>
      </text>
    </comment>
    <comment ref="G59" authorId="0" shapeId="0">
      <text>
        <r>
          <rPr>
            <b/>
            <sz val="9"/>
            <color indexed="81"/>
            <rFont val="Tahoma"/>
            <family val="2"/>
          </rPr>
          <t>Owner: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성남시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고시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</t>
        </r>
        <r>
          <rPr>
            <sz val="9"/>
            <color indexed="81"/>
            <rFont val="Tahoma"/>
            <family val="2"/>
          </rPr>
          <t>2019-5</t>
        </r>
        <r>
          <rPr>
            <sz val="9"/>
            <color indexed="81"/>
            <rFont val="돋움"/>
            <family val="3"/>
            <charset val="129"/>
          </rPr>
          <t>호</t>
        </r>
      </text>
    </comment>
    <comment ref="G65" authorId="0" shapeId="0">
      <text>
        <r>
          <rPr>
            <b/>
            <sz val="9"/>
            <color indexed="81"/>
            <rFont val="Tahoma"/>
            <family val="2"/>
          </rPr>
          <t>Owner: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성남시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고시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</t>
        </r>
        <r>
          <rPr>
            <sz val="9"/>
            <color indexed="81"/>
            <rFont val="Tahoma"/>
            <family val="2"/>
          </rPr>
          <t>2022-92</t>
        </r>
        <r>
          <rPr>
            <sz val="9"/>
            <color indexed="81"/>
            <rFont val="돋움"/>
            <family val="3"/>
            <charset val="129"/>
          </rPr>
          <t>호</t>
        </r>
        <r>
          <rPr>
            <sz val="9"/>
            <color indexed="81"/>
            <rFont val="Tahoma"/>
            <family val="2"/>
          </rPr>
          <t xml:space="preserve">(2022.5.9.)
</t>
        </r>
        <r>
          <rPr>
            <sz val="9"/>
            <color indexed="81"/>
            <rFont val="돋움"/>
            <family val="3"/>
            <charset val="129"/>
          </rPr>
          <t>성남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판교대장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도시개발사업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도시개발구역</t>
        </r>
        <r>
          <rPr>
            <sz val="9"/>
            <color indexed="81"/>
            <rFont val="Tahoma"/>
            <family val="2"/>
          </rPr>
          <t>(8</t>
        </r>
        <r>
          <rPr>
            <sz val="9"/>
            <color indexed="81"/>
            <rFont val="돋움"/>
            <family val="3"/>
            <charset val="129"/>
          </rPr>
          <t>차</t>
        </r>
        <r>
          <rPr>
            <sz val="9"/>
            <color indexed="81"/>
            <rFont val="Tahoma"/>
            <family val="2"/>
          </rPr>
          <t xml:space="preserve">) </t>
        </r>
        <r>
          <rPr>
            <sz val="9"/>
            <color indexed="81"/>
            <rFont val="돋움"/>
            <family val="3"/>
            <charset val="129"/>
          </rPr>
          <t>및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개발계획</t>
        </r>
        <r>
          <rPr>
            <sz val="9"/>
            <color indexed="81"/>
            <rFont val="Tahoma"/>
            <family val="2"/>
          </rPr>
          <t>(17</t>
        </r>
        <r>
          <rPr>
            <sz val="9"/>
            <color indexed="81"/>
            <rFont val="돋움"/>
            <family val="3"/>
            <charset val="129"/>
          </rPr>
          <t>차</t>
        </r>
        <r>
          <rPr>
            <sz val="9"/>
            <color indexed="81"/>
            <rFont val="Tahoma"/>
            <family val="2"/>
          </rPr>
          <t xml:space="preserve">), </t>
        </r>
        <r>
          <rPr>
            <sz val="9"/>
            <color indexed="81"/>
            <rFont val="돋움"/>
            <family val="3"/>
            <charset val="129"/>
          </rPr>
          <t>실시계획</t>
        </r>
        <r>
          <rPr>
            <sz val="9"/>
            <color indexed="81"/>
            <rFont val="Tahoma"/>
            <family val="2"/>
          </rPr>
          <t>(16</t>
        </r>
        <r>
          <rPr>
            <sz val="9"/>
            <color indexed="81"/>
            <rFont val="돋움"/>
            <family val="3"/>
            <charset val="129"/>
          </rPr>
          <t>차</t>
        </r>
        <r>
          <rPr>
            <sz val="9"/>
            <color indexed="81"/>
            <rFont val="Tahoma"/>
            <family val="2"/>
          </rPr>
          <t xml:space="preserve">) </t>
        </r>
        <r>
          <rPr>
            <sz val="9"/>
            <color indexed="81"/>
            <rFont val="돋움"/>
            <family val="3"/>
            <charset val="129"/>
          </rPr>
          <t>변경인가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고시
</t>
        </r>
        <r>
          <rPr>
            <sz val="9"/>
            <color indexed="81"/>
            <rFont val="Tahoma"/>
            <family val="2"/>
          </rPr>
          <t xml:space="preserve">2,570 </t>
        </r>
        <r>
          <rPr>
            <sz val="9"/>
            <color indexed="81"/>
            <rFont val="돋움"/>
            <family val="3"/>
            <charset val="129"/>
          </rPr>
          <t>→</t>
        </r>
        <r>
          <rPr>
            <sz val="9"/>
            <color indexed="81"/>
            <rFont val="Tahoma"/>
            <family val="2"/>
          </rPr>
          <t xml:space="preserve"> 2,569.9</t>
        </r>
      </text>
    </comment>
    <comment ref="G66" authorId="0" shapeId="0">
      <text>
        <r>
          <rPr>
            <b/>
            <sz val="9"/>
            <color indexed="81"/>
            <rFont val="Tahoma"/>
            <family val="2"/>
          </rPr>
          <t>Owner: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성남시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고시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</t>
        </r>
        <r>
          <rPr>
            <sz val="9"/>
            <color indexed="81"/>
            <rFont val="Tahoma"/>
            <family val="2"/>
          </rPr>
          <t>2020-45</t>
        </r>
        <r>
          <rPr>
            <sz val="9"/>
            <color indexed="81"/>
            <rFont val="돋움"/>
            <family val="3"/>
            <charset val="129"/>
          </rPr>
          <t>호</t>
        </r>
        <r>
          <rPr>
            <sz val="9"/>
            <color indexed="81"/>
            <rFont val="Tahoma"/>
            <family val="2"/>
          </rPr>
          <t>(2020.2.17.)</t>
        </r>
      </text>
    </comment>
    <comment ref="G68" authorId="0" shapeId="0">
      <text>
        <r>
          <rPr>
            <b/>
            <sz val="9"/>
            <color indexed="81"/>
            <rFont val="Tahoma"/>
            <family val="2"/>
          </rPr>
          <t>Owner: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성남시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고시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</t>
        </r>
        <r>
          <rPr>
            <sz val="9"/>
            <color indexed="81"/>
            <rFont val="Tahoma"/>
            <family val="2"/>
          </rPr>
          <t>2022-225</t>
        </r>
        <r>
          <rPr>
            <sz val="9"/>
            <color indexed="81"/>
            <rFont val="돋움"/>
            <family val="3"/>
            <charset val="129"/>
          </rPr>
          <t>호</t>
        </r>
        <r>
          <rPr>
            <sz val="9"/>
            <color indexed="81"/>
            <rFont val="Tahoma"/>
            <family val="2"/>
          </rPr>
          <t xml:space="preserve">(2022.10.11.) </t>
        </r>
        <r>
          <rPr>
            <sz val="9"/>
            <color indexed="81"/>
            <rFont val="돋움"/>
            <family val="3"/>
            <charset val="129"/>
          </rPr>
          <t>성남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금광</t>
        </r>
        <r>
          <rPr>
            <sz val="9"/>
            <color indexed="81"/>
            <rFont val="Tahoma"/>
            <family val="2"/>
          </rPr>
          <t xml:space="preserve">1 </t>
        </r>
        <r>
          <rPr>
            <sz val="9"/>
            <color indexed="81"/>
            <rFont val="돋움"/>
            <family val="3"/>
            <charset val="129"/>
          </rPr>
          <t>주택재개발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정비계획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경미한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변경</t>
        </r>
        <r>
          <rPr>
            <sz val="9"/>
            <color indexed="81"/>
            <rFont val="Tahoma"/>
            <family val="2"/>
          </rPr>
          <t>)</t>
        </r>
        <r>
          <rPr>
            <sz val="9"/>
            <color indexed="81"/>
            <rFont val="돋움"/>
            <family val="3"/>
            <charset val="129"/>
          </rPr>
          <t>결정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고시
측량결과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반영에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따른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공원면적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변경
</t>
        </r>
        <r>
          <rPr>
            <sz val="9"/>
            <color indexed="81"/>
            <rFont val="Tahoma"/>
            <family val="2"/>
          </rPr>
          <t xml:space="preserve">401 </t>
        </r>
        <r>
          <rPr>
            <sz val="9"/>
            <color indexed="81"/>
            <rFont val="돋움"/>
            <family val="3"/>
            <charset val="129"/>
          </rPr>
          <t>→</t>
        </r>
        <r>
          <rPr>
            <sz val="9"/>
            <color indexed="81"/>
            <rFont val="Tahoma"/>
            <family val="2"/>
          </rPr>
          <t xml:space="preserve"> 401.2</t>
        </r>
      </text>
    </comment>
    <comment ref="G69" authorId="0" shapeId="0">
      <text>
        <r>
          <rPr>
            <b/>
            <sz val="9"/>
            <color indexed="81"/>
            <rFont val="돋움"/>
            <family val="3"/>
            <charset val="129"/>
          </rPr>
          <t>신흥</t>
        </r>
        <r>
          <rPr>
            <b/>
            <sz val="9"/>
            <color indexed="81"/>
            <rFont val="Tahoma"/>
            <family val="2"/>
          </rPr>
          <t>2</t>
        </r>
        <r>
          <rPr>
            <b/>
            <sz val="9"/>
            <color indexed="81"/>
            <rFont val="돋움"/>
            <family val="3"/>
            <charset val="129"/>
          </rPr>
          <t>구역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주택재개발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정비계획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경미한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변경</t>
        </r>
        <r>
          <rPr>
            <b/>
            <sz val="9"/>
            <color indexed="81"/>
            <rFont val="Tahoma"/>
            <family val="2"/>
          </rPr>
          <t xml:space="preserve">)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지형도면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고시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알림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성남시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고시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제</t>
        </r>
        <r>
          <rPr>
            <b/>
            <sz val="9"/>
            <color indexed="81"/>
            <rFont val="Tahoma"/>
            <family val="2"/>
          </rPr>
          <t>2024-37</t>
        </r>
        <r>
          <rPr>
            <b/>
            <sz val="9"/>
            <color indexed="81"/>
            <rFont val="돋움"/>
            <family val="3"/>
            <charset val="129"/>
          </rPr>
          <t>호</t>
        </r>
        <r>
          <rPr>
            <b/>
            <sz val="9"/>
            <color indexed="81"/>
            <rFont val="Tahoma"/>
            <family val="2"/>
          </rPr>
          <t>)</t>
        </r>
      </text>
    </comment>
    <comment ref="G71" authorId="0" shapeId="0">
      <text>
        <r>
          <rPr>
            <b/>
            <sz val="9"/>
            <color indexed="81"/>
            <rFont val="Tahoma"/>
            <family val="2"/>
          </rPr>
          <t>Owner: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성남시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고시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</t>
        </r>
        <r>
          <rPr>
            <sz val="9"/>
            <color indexed="81"/>
            <rFont val="Tahoma"/>
            <family val="2"/>
          </rPr>
          <t>2021-139</t>
        </r>
        <r>
          <rPr>
            <sz val="9"/>
            <color indexed="81"/>
            <rFont val="돋움"/>
            <family val="3"/>
            <charset val="129"/>
          </rPr>
          <t>호</t>
        </r>
        <r>
          <rPr>
            <sz val="9"/>
            <color indexed="81"/>
            <rFont val="Tahoma"/>
            <family val="2"/>
          </rPr>
          <t xml:space="preserve">(2021.6.21.) </t>
        </r>
        <r>
          <rPr>
            <sz val="9"/>
            <color indexed="81"/>
            <rFont val="돋움"/>
            <family val="3"/>
            <charset val="129"/>
          </rPr>
          <t>산성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주택재개발사업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정비계획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변경</t>
        </r>
        <r>
          <rPr>
            <sz val="9"/>
            <color indexed="81"/>
            <rFont val="Tahoma"/>
            <family val="2"/>
          </rPr>
          <t xml:space="preserve">) </t>
        </r>
        <r>
          <rPr>
            <sz val="9"/>
            <color indexed="81"/>
            <rFont val="돋움"/>
            <family val="3"/>
            <charset val="129"/>
          </rPr>
          <t>결정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및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지형도면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고시
어린이공원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면적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증가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및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소공원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신설</t>
        </r>
      </text>
    </comment>
    <comment ref="G75" authorId="0" shapeId="0">
      <text>
        <r>
          <rPr>
            <b/>
            <sz val="9"/>
            <color indexed="81"/>
            <rFont val="Tahoma"/>
            <family val="2"/>
          </rPr>
          <t>Owner: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국토교통부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고시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</t>
        </r>
        <r>
          <rPr>
            <sz val="9"/>
            <color indexed="81"/>
            <rFont val="Tahoma"/>
            <family val="2"/>
          </rPr>
          <t>2020-470</t>
        </r>
        <r>
          <rPr>
            <sz val="9"/>
            <color indexed="81"/>
            <rFont val="돋움"/>
            <family val="3"/>
            <charset val="129"/>
          </rPr>
          <t>호</t>
        </r>
        <r>
          <rPr>
            <sz val="9"/>
            <color indexed="81"/>
            <rFont val="Tahoma"/>
            <family val="2"/>
          </rPr>
          <t xml:space="preserve">(2020.6.30.) </t>
        </r>
        <r>
          <rPr>
            <sz val="9"/>
            <color indexed="81"/>
            <rFont val="돋움"/>
            <family val="3"/>
            <charset val="129"/>
          </rPr>
          <t>성남복정</t>
        </r>
        <r>
          <rPr>
            <sz val="9"/>
            <color indexed="81"/>
            <rFont val="Tahoma"/>
            <family val="2"/>
          </rPr>
          <t xml:space="preserve">1 </t>
        </r>
        <r>
          <rPr>
            <sz val="9"/>
            <color indexed="81"/>
            <rFont val="돋움"/>
            <family val="3"/>
            <charset val="129"/>
          </rPr>
          <t>공공주택지구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지정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변경</t>
        </r>
        <r>
          <rPr>
            <sz val="9"/>
            <color indexed="81"/>
            <rFont val="Tahoma"/>
            <family val="2"/>
          </rPr>
          <t>(2</t>
        </r>
        <r>
          <rPr>
            <sz val="9"/>
            <color indexed="81"/>
            <rFont val="돋움"/>
            <family val="3"/>
            <charset val="129"/>
          </rPr>
          <t>차</t>
        </r>
        <r>
          <rPr>
            <sz val="9"/>
            <color indexed="81"/>
            <rFont val="Tahoma"/>
            <family val="2"/>
          </rPr>
          <t xml:space="preserve">) </t>
        </r>
        <r>
          <rPr>
            <sz val="9"/>
            <color indexed="81"/>
            <rFont val="돋움"/>
            <family val="3"/>
            <charset val="129"/>
          </rPr>
          <t>및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지구계획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승인
국토교통부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고시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</t>
        </r>
        <r>
          <rPr>
            <sz val="9"/>
            <color indexed="81"/>
            <rFont val="Tahoma"/>
            <family val="2"/>
          </rPr>
          <t>2021-863</t>
        </r>
        <r>
          <rPr>
            <sz val="9"/>
            <color indexed="81"/>
            <rFont val="돋움"/>
            <family val="3"/>
            <charset val="129"/>
          </rPr>
          <t>호</t>
        </r>
        <r>
          <rPr>
            <sz val="9"/>
            <color indexed="81"/>
            <rFont val="Tahoma"/>
            <family val="2"/>
          </rPr>
          <t xml:space="preserve">(2021.6.16.)
</t>
        </r>
        <r>
          <rPr>
            <sz val="9"/>
            <color indexed="81"/>
            <rFont val="돋움"/>
            <family val="3"/>
            <charset val="129"/>
          </rPr>
          <t>지구계획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변경</t>
        </r>
        <r>
          <rPr>
            <sz val="9"/>
            <color indexed="81"/>
            <rFont val="Tahoma"/>
            <family val="2"/>
          </rPr>
          <t>(2</t>
        </r>
        <r>
          <rPr>
            <sz val="9"/>
            <color indexed="81"/>
            <rFont val="돋움"/>
            <family val="3"/>
            <charset val="129"/>
          </rPr>
          <t>차</t>
        </r>
        <r>
          <rPr>
            <sz val="9"/>
            <color indexed="81"/>
            <rFont val="Tahoma"/>
            <family val="2"/>
          </rPr>
          <t xml:space="preserve">) </t>
        </r>
        <r>
          <rPr>
            <sz val="9"/>
            <color indexed="81"/>
            <rFont val="돋움"/>
            <family val="3"/>
            <charset val="129"/>
          </rPr>
          <t>승인</t>
        </r>
      </text>
    </comment>
    <comment ref="G76" authorId="0" shapeId="0">
      <text>
        <r>
          <rPr>
            <b/>
            <sz val="9"/>
            <color indexed="81"/>
            <rFont val="Tahoma"/>
            <family val="2"/>
          </rPr>
          <t>Owner: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국토교통부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고시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</t>
        </r>
        <r>
          <rPr>
            <sz val="9"/>
            <color indexed="81"/>
            <rFont val="Tahoma"/>
            <family val="2"/>
          </rPr>
          <t>2020-1016</t>
        </r>
        <r>
          <rPr>
            <sz val="9"/>
            <color indexed="81"/>
            <rFont val="돋움"/>
            <family val="3"/>
            <charset val="129"/>
          </rPr>
          <t>호</t>
        </r>
        <r>
          <rPr>
            <sz val="9"/>
            <color indexed="81"/>
            <rFont val="Tahoma"/>
            <family val="2"/>
          </rPr>
          <t xml:space="preserve">(2020.12.30.) </t>
        </r>
        <r>
          <rPr>
            <sz val="9"/>
            <color indexed="81"/>
            <rFont val="돋움"/>
            <family val="3"/>
            <charset val="129"/>
          </rPr>
          <t>성남금토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공공주택지구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지정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변경</t>
        </r>
        <r>
          <rPr>
            <sz val="9"/>
            <color indexed="81"/>
            <rFont val="Tahoma"/>
            <family val="2"/>
          </rPr>
          <t>(1</t>
        </r>
        <r>
          <rPr>
            <sz val="9"/>
            <color indexed="81"/>
            <rFont val="돋움"/>
            <family val="3"/>
            <charset val="129"/>
          </rPr>
          <t>차</t>
        </r>
        <r>
          <rPr>
            <sz val="9"/>
            <color indexed="81"/>
            <rFont val="Tahoma"/>
            <family val="2"/>
          </rPr>
          <t xml:space="preserve">) </t>
        </r>
        <r>
          <rPr>
            <sz val="9"/>
            <color indexed="81"/>
            <rFont val="돋움"/>
            <family val="3"/>
            <charset val="129"/>
          </rPr>
          <t>및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지구계획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승인</t>
        </r>
      </text>
    </comment>
  </commentList>
</comments>
</file>

<file path=xl/comments2.xml><?xml version="1.0" encoding="utf-8"?>
<comments xmlns="http://schemas.openxmlformats.org/spreadsheetml/2006/main">
  <authors>
    <author>Owner</author>
    <author>USER</author>
  </authors>
  <commentList>
    <comment ref="L7" authorId="0" shapeId="0">
      <text>
        <r>
          <rPr>
            <b/>
            <sz val="9"/>
            <color indexed="81"/>
            <rFont val="Tahoma"/>
            <family val="2"/>
          </rPr>
          <t>Owner:</t>
        </r>
        <r>
          <rPr>
            <b/>
            <sz val="9"/>
            <color indexed="81"/>
            <rFont val="돋움"/>
            <family val="3"/>
            <charset val="129"/>
          </rPr>
          <t>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합계가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맞다
</t>
        </r>
      </text>
    </comment>
    <comment ref="G36" authorId="0" shapeId="0">
      <text>
        <r>
          <rPr>
            <b/>
            <sz val="9"/>
            <color indexed="81"/>
            <rFont val="Tahoma"/>
            <family val="2"/>
          </rPr>
          <t>Owner: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성남시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고시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</t>
        </r>
        <r>
          <rPr>
            <sz val="9"/>
            <color indexed="81"/>
            <rFont val="Tahoma"/>
            <family val="2"/>
          </rPr>
          <t>2021-199</t>
        </r>
        <r>
          <rPr>
            <sz val="9"/>
            <color indexed="81"/>
            <rFont val="돋움"/>
            <family val="3"/>
            <charset val="129"/>
          </rPr>
          <t>호</t>
        </r>
        <r>
          <rPr>
            <sz val="9"/>
            <color indexed="81"/>
            <rFont val="Tahoma"/>
            <family val="2"/>
          </rPr>
          <t xml:space="preserve">(2021.8.30.) </t>
        </r>
        <r>
          <rPr>
            <sz val="9"/>
            <color indexed="81"/>
            <rFont val="돋움"/>
            <family val="3"/>
            <charset val="129"/>
          </rPr>
          <t>성남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도시관리계획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결정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고시에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따라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면적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증가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및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지하주차장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중복결정</t>
        </r>
      </text>
    </comment>
    <comment ref="G88" authorId="0" shapeId="0">
      <text>
        <r>
          <rPr>
            <b/>
            <sz val="9"/>
            <color indexed="81"/>
            <rFont val="Tahoma"/>
            <family val="2"/>
          </rPr>
          <t>Owner: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성남시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고시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</t>
        </r>
        <r>
          <rPr>
            <sz val="9"/>
            <color indexed="81"/>
            <rFont val="Tahoma"/>
            <family val="2"/>
          </rPr>
          <t>2019-127</t>
        </r>
        <r>
          <rPr>
            <sz val="9"/>
            <color indexed="81"/>
            <rFont val="돋움"/>
            <family val="3"/>
            <charset val="129"/>
          </rPr>
          <t>호</t>
        </r>
        <r>
          <rPr>
            <sz val="9"/>
            <color indexed="81"/>
            <rFont val="Tahoma"/>
            <family val="2"/>
          </rPr>
          <t xml:space="preserve">(2019.3.18.)
</t>
        </r>
      </text>
    </comment>
    <comment ref="G106" authorId="0" shapeId="0">
      <text>
        <r>
          <rPr>
            <sz val="9"/>
            <color indexed="81"/>
            <rFont val="돋움"/>
            <family val="3"/>
            <charset val="129"/>
          </rPr>
          <t>성남시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고시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</t>
        </r>
        <r>
          <rPr>
            <sz val="9"/>
            <color indexed="81"/>
            <rFont val="Tahoma"/>
            <family val="2"/>
          </rPr>
          <t>2024-9</t>
        </r>
        <r>
          <rPr>
            <sz val="9"/>
            <color indexed="81"/>
            <rFont val="돋움"/>
            <family val="3"/>
            <charset val="129"/>
          </rPr>
          <t>호</t>
        </r>
        <r>
          <rPr>
            <sz val="9"/>
            <color indexed="81"/>
            <rFont val="Tahoma"/>
            <family val="2"/>
          </rPr>
          <t>(2024.1.22.)</t>
        </r>
        <r>
          <rPr>
            <sz val="9"/>
            <color indexed="81"/>
            <rFont val="돋움"/>
            <family val="3"/>
            <charset val="129"/>
          </rPr>
          <t>사업시행자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지정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및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실시계획인가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성남시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고시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</t>
        </r>
        <r>
          <rPr>
            <sz val="9"/>
            <color indexed="81"/>
            <rFont val="Tahoma"/>
            <family val="2"/>
          </rPr>
          <t>2023-48</t>
        </r>
        <r>
          <rPr>
            <sz val="9"/>
            <color indexed="81"/>
            <rFont val="돋움"/>
            <family val="3"/>
            <charset val="129"/>
          </rPr>
          <t>호</t>
        </r>
        <r>
          <rPr>
            <sz val="9"/>
            <color indexed="81"/>
            <rFont val="Tahoma"/>
            <family val="2"/>
          </rPr>
          <t xml:space="preserve">(2023.2.20.) </t>
        </r>
        <r>
          <rPr>
            <sz val="9"/>
            <color indexed="81"/>
            <rFont val="돋움"/>
            <family val="3"/>
            <charset val="129"/>
          </rPr>
          <t>중복결정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지상</t>
        </r>
        <r>
          <rPr>
            <sz val="9"/>
            <color indexed="81"/>
            <rFont val="Tahoma"/>
            <family val="2"/>
          </rPr>
          <t>)</t>
        </r>
      </text>
    </comment>
    <comment ref="G110" authorId="0" shapeId="0">
      <text>
        <r>
          <rPr>
            <b/>
            <sz val="9"/>
            <color indexed="81"/>
            <rFont val="돋움"/>
            <family val="3"/>
            <charset val="129"/>
          </rPr>
          <t>성남시고시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제</t>
        </r>
        <r>
          <rPr>
            <b/>
            <sz val="9"/>
            <color indexed="81"/>
            <rFont val="Tahoma"/>
            <family val="2"/>
          </rPr>
          <t>2024-143</t>
        </r>
        <r>
          <rPr>
            <b/>
            <sz val="9"/>
            <color indexed="81"/>
            <rFont val="돋움"/>
            <family val="3"/>
            <charset val="129"/>
          </rPr>
          <t xml:space="preserve">호
</t>
        </r>
        <r>
          <rPr>
            <b/>
            <sz val="9"/>
            <color indexed="81"/>
            <rFont val="Tahoma"/>
            <family val="2"/>
          </rPr>
          <t xml:space="preserve">(2024.7.8.)
</t>
        </r>
      </text>
    </comment>
    <comment ref="C115" authorId="0" shapeId="0">
      <text>
        <r>
          <rPr>
            <b/>
            <sz val="9"/>
            <color indexed="81"/>
            <rFont val="Tahoma"/>
            <family val="2"/>
          </rPr>
          <t>Owner: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성남시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고시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</t>
        </r>
        <r>
          <rPr>
            <sz val="9"/>
            <color indexed="81"/>
            <rFont val="Tahoma"/>
            <family val="2"/>
          </rPr>
          <t xml:space="preserve">2020-106(2020.4.13.)
</t>
        </r>
        <r>
          <rPr>
            <sz val="9"/>
            <color indexed="81"/>
            <rFont val="돋움"/>
            <family val="3"/>
            <charset val="129"/>
          </rPr>
          <t>도시관리계획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변경결정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공원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폐지</t>
        </r>
        <r>
          <rPr>
            <sz val="9"/>
            <color indexed="81"/>
            <rFont val="Tahoma"/>
            <family val="2"/>
          </rPr>
          <t>)</t>
        </r>
      </text>
    </comment>
    <comment ref="G116" authorId="0" shapeId="0">
      <text>
        <r>
          <rPr>
            <b/>
            <sz val="9"/>
            <color indexed="81"/>
            <rFont val="Tahoma"/>
            <family val="2"/>
          </rPr>
          <t>Owner: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성남시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고시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</t>
        </r>
        <r>
          <rPr>
            <sz val="9"/>
            <color indexed="81"/>
            <rFont val="Tahoma"/>
            <family val="2"/>
          </rPr>
          <t>2020-221</t>
        </r>
        <r>
          <rPr>
            <sz val="9"/>
            <color indexed="81"/>
            <rFont val="돋움"/>
            <family val="3"/>
            <charset val="129"/>
          </rPr>
          <t>호</t>
        </r>
        <r>
          <rPr>
            <sz val="9"/>
            <color indexed="81"/>
            <rFont val="Tahoma"/>
            <family val="2"/>
          </rPr>
          <t xml:space="preserve">(2020.9.14.) </t>
        </r>
        <r>
          <rPr>
            <sz val="9"/>
            <color indexed="81"/>
            <rFont val="돋움"/>
            <family val="3"/>
            <charset val="129"/>
          </rPr>
          <t>고등지구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지적재조사에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의한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선형변경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및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면적변경
성남시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고시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</t>
        </r>
        <r>
          <rPr>
            <sz val="9"/>
            <color indexed="81"/>
            <rFont val="Tahoma"/>
            <family val="2"/>
          </rPr>
          <t>2022-46</t>
        </r>
        <r>
          <rPr>
            <sz val="9"/>
            <color indexed="81"/>
            <rFont val="돋움"/>
            <family val="3"/>
            <charset val="129"/>
          </rPr>
          <t>호</t>
        </r>
        <r>
          <rPr>
            <sz val="9"/>
            <color indexed="81"/>
            <rFont val="Tahoma"/>
            <family val="2"/>
          </rPr>
          <t xml:space="preserve">(2022.3.21.) </t>
        </r>
        <r>
          <rPr>
            <sz val="9"/>
            <color indexed="81"/>
            <rFont val="돋움"/>
            <family val="3"/>
            <charset val="129"/>
          </rPr>
          <t>분할측량에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따른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면적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변경</t>
        </r>
      </text>
    </comment>
    <comment ref="G117" authorId="0" shapeId="0">
      <text>
        <r>
          <rPr>
            <b/>
            <sz val="9"/>
            <color indexed="81"/>
            <rFont val="Tahoma"/>
            <family val="2"/>
          </rPr>
          <t>Owner: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성남시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고시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</t>
        </r>
        <r>
          <rPr>
            <sz val="9"/>
            <color indexed="81"/>
            <rFont val="Tahoma"/>
            <family val="2"/>
          </rPr>
          <t>2021-34</t>
        </r>
        <r>
          <rPr>
            <sz val="9"/>
            <color indexed="81"/>
            <rFont val="돋움"/>
            <family val="3"/>
            <charset val="129"/>
          </rPr>
          <t>호</t>
        </r>
        <r>
          <rPr>
            <sz val="9"/>
            <color indexed="81"/>
            <rFont val="Tahoma"/>
            <family val="2"/>
          </rPr>
          <t xml:space="preserve">(2021.2.22.) </t>
        </r>
        <r>
          <rPr>
            <sz val="9"/>
            <color indexed="81"/>
            <rFont val="돋움"/>
            <family val="3"/>
            <charset val="129"/>
          </rPr>
          <t>도시관리계획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변경</t>
        </r>
        <r>
          <rPr>
            <sz val="9"/>
            <color indexed="81"/>
            <rFont val="Tahoma"/>
            <family val="2"/>
          </rPr>
          <t xml:space="preserve">) </t>
        </r>
        <r>
          <rPr>
            <sz val="9"/>
            <color indexed="81"/>
            <rFont val="돋움"/>
            <family val="3"/>
            <charset val="129"/>
          </rPr>
          <t>결정</t>
        </r>
      </text>
    </comment>
    <comment ref="G119" authorId="0" shapeId="0">
      <text>
        <r>
          <rPr>
            <b/>
            <sz val="9"/>
            <color indexed="81"/>
            <rFont val="Tahoma"/>
            <family val="2"/>
          </rPr>
          <t>Owner: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성남시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고시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</t>
        </r>
        <r>
          <rPr>
            <sz val="9"/>
            <color indexed="81"/>
            <rFont val="Tahoma"/>
            <family val="2"/>
          </rPr>
          <t>2022-198</t>
        </r>
        <r>
          <rPr>
            <sz val="9"/>
            <color indexed="81"/>
            <rFont val="돋움"/>
            <family val="3"/>
            <charset val="129"/>
          </rPr>
          <t>호</t>
        </r>
        <r>
          <rPr>
            <sz val="9"/>
            <color indexed="81"/>
            <rFont val="Tahoma"/>
            <family val="2"/>
          </rPr>
          <t xml:space="preserve">(2022.9.5.) </t>
        </r>
        <r>
          <rPr>
            <sz val="9"/>
            <color indexed="81"/>
            <rFont val="돋움"/>
            <family val="3"/>
            <charset val="129"/>
          </rPr>
          <t>성남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중</t>
        </r>
        <r>
          <rPr>
            <sz val="9"/>
            <color indexed="81"/>
            <rFont val="Tahoma"/>
            <family val="2"/>
          </rPr>
          <t xml:space="preserve">1 </t>
        </r>
        <r>
          <rPr>
            <sz val="9"/>
            <color indexed="81"/>
            <rFont val="돋움"/>
            <family val="3"/>
            <charset val="129"/>
          </rPr>
          <t>주택재개발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정비계획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경미한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변경</t>
        </r>
        <r>
          <rPr>
            <sz val="9"/>
            <color indexed="81"/>
            <rFont val="Tahoma"/>
            <family val="2"/>
          </rPr>
          <t xml:space="preserve">) </t>
        </r>
        <r>
          <rPr>
            <sz val="9"/>
            <color indexed="81"/>
            <rFont val="돋움"/>
            <family val="3"/>
            <charset val="129"/>
          </rPr>
          <t>결정
측량결과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반영에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의한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면적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변경
</t>
        </r>
        <r>
          <rPr>
            <sz val="9"/>
            <color indexed="81"/>
            <rFont val="Tahoma"/>
            <family val="2"/>
          </rPr>
          <t xml:space="preserve">6,133 </t>
        </r>
        <r>
          <rPr>
            <sz val="9"/>
            <color indexed="81"/>
            <rFont val="돋움"/>
            <family val="3"/>
            <charset val="129"/>
          </rPr>
          <t>→</t>
        </r>
        <r>
          <rPr>
            <sz val="9"/>
            <color indexed="81"/>
            <rFont val="Tahoma"/>
            <family val="2"/>
          </rPr>
          <t xml:space="preserve"> 6,134</t>
        </r>
      </text>
    </comment>
    <comment ref="G128" authorId="0" shapeId="0">
      <text>
        <r>
          <rPr>
            <sz val="9"/>
            <color indexed="81"/>
            <rFont val="돋움"/>
            <family val="3"/>
            <charset val="129"/>
          </rPr>
          <t>신흥</t>
        </r>
        <r>
          <rPr>
            <sz val="9"/>
            <color indexed="81"/>
            <rFont val="Tahoma"/>
            <family val="2"/>
          </rPr>
          <t>2</t>
        </r>
        <r>
          <rPr>
            <sz val="9"/>
            <color indexed="81"/>
            <rFont val="돋움"/>
            <family val="3"/>
            <charset val="129"/>
          </rPr>
          <t>구역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주택재개발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정비계획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경미한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변경</t>
        </r>
        <r>
          <rPr>
            <sz val="9"/>
            <color indexed="81"/>
            <rFont val="Tahoma"/>
            <family val="2"/>
          </rPr>
          <t xml:space="preserve">) </t>
        </r>
        <r>
          <rPr>
            <sz val="9"/>
            <color indexed="81"/>
            <rFont val="돋움"/>
            <family val="3"/>
            <charset val="129"/>
          </rPr>
          <t>및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지형도면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고시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알림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성남시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고시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</t>
        </r>
        <r>
          <rPr>
            <sz val="9"/>
            <color indexed="81"/>
            <rFont val="Tahoma"/>
            <family val="2"/>
          </rPr>
          <t>2024-37</t>
        </r>
        <r>
          <rPr>
            <sz val="9"/>
            <color indexed="81"/>
            <rFont val="돋움"/>
            <family val="3"/>
            <charset val="129"/>
          </rPr>
          <t>호</t>
        </r>
        <r>
          <rPr>
            <sz val="9"/>
            <color indexed="81"/>
            <rFont val="Tahoma"/>
            <family val="2"/>
          </rPr>
          <t>)</t>
        </r>
      </text>
    </comment>
    <comment ref="G129" authorId="0" shapeId="0">
      <text>
        <r>
          <rPr>
            <b/>
            <sz val="9"/>
            <color indexed="81"/>
            <rFont val="Tahoma"/>
            <family val="2"/>
          </rPr>
          <t>Owner: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성남시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고시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</t>
        </r>
        <r>
          <rPr>
            <sz val="9"/>
            <color indexed="81"/>
            <rFont val="Tahoma"/>
            <family val="2"/>
          </rPr>
          <t>2022-225</t>
        </r>
        <r>
          <rPr>
            <sz val="9"/>
            <color indexed="81"/>
            <rFont val="돋움"/>
            <family val="3"/>
            <charset val="129"/>
          </rPr>
          <t>호</t>
        </r>
        <r>
          <rPr>
            <sz val="9"/>
            <color indexed="81"/>
            <rFont val="Tahoma"/>
            <family val="2"/>
          </rPr>
          <t xml:space="preserve">(2022.10.11.) </t>
        </r>
        <r>
          <rPr>
            <sz val="9"/>
            <color indexed="81"/>
            <rFont val="돋움"/>
            <family val="3"/>
            <charset val="129"/>
          </rPr>
          <t>성남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금광</t>
        </r>
        <r>
          <rPr>
            <sz val="9"/>
            <color indexed="81"/>
            <rFont val="Tahoma"/>
            <family val="2"/>
          </rPr>
          <t xml:space="preserve">1 </t>
        </r>
        <r>
          <rPr>
            <sz val="9"/>
            <color indexed="81"/>
            <rFont val="돋움"/>
            <family val="3"/>
            <charset val="129"/>
          </rPr>
          <t>주택재개발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정비계획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경미한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변경</t>
        </r>
        <r>
          <rPr>
            <sz val="9"/>
            <color indexed="81"/>
            <rFont val="Tahoma"/>
            <family val="2"/>
          </rPr>
          <t>)</t>
        </r>
        <r>
          <rPr>
            <sz val="9"/>
            <color indexed="81"/>
            <rFont val="돋움"/>
            <family val="3"/>
            <charset val="129"/>
          </rPr>
          <t>결정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고시
측량결과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반영에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따른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공원면적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변경
</t>
        </r>
        <r>
          <rPr>
            <sz val="9"/>
            <color indexed="81"/>
            <rFont val="Tahoma"/>
            <family val="2"/>
          </rPr>
          <t xml:space="preserve">4,017 </t>
        </r>
        <r>
          <rPr>
            <sz val="9"/>
            <color indexed="81"/>
            <rFont val="돋움"/>
            <family val="3"/>
            <charset val="129"/>
          </rPr>
          <t>→</t>
        </r>
        <r>
          <rPr>
            <sz val="9"/>
            <color indexed="81"/>
            <rFont val="Tahoma"/>
            <family val="2"/>
          </rPr>
          <t xml:space="preserve"> 4,015.8</t>
        </r>
      </text>
    </comment>
    <comment ref="G130" authorId="0" shapeId="0">
      <text>
        <r>
          <rPr>
            <b/>
            <sz val="9"/>
            <color indexed="81"/>
            <rFont val="Tahoma"/>
            <family val="2"/>
          </rPr>
          <t>Owner: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성남시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고시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</t>
        </r>
        <r>
          <rPr>
            <sz val="9"/>
            <color indexed="81"/>
            <rFont val="Tahoma"/>
            <family val="2"/>
          </rPr>
          <t>2022-225</t>
        </r>
        <r>
          <rPr>
            <sz val="9"/>
            <color indexed="81"/>
            <rFont val="돋움"/>
            <family val="3"/>
            <charset val="129"/>
          </rPr>
          <t>호</t>
        </r>
        <r>
          <rPr>
            <sz val="9"/>
            <color indexed="81"/>
            <rFont val="Tahoma"/>
            <family val="2"/>
          </rPr>
          <t xml:space="preserve">(2022.10.11.) </t>
        </r>
        <r>
          <rPr>
            <sz val="9"/>
            <color indexed="81"/>
            <rFont val="돋움"/>
            <family val="3"/>
            <charset val="129"/>
          </rPr>
          <t>성남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금광</t>
        </r>
        <r>
          <rPr>
            <sz val="9"/>
            <color indexed="81"/>
            <rFont val="Tahoma"/>
            <family val="2"/>
          </rPr>
          <t xml:space="preserve">1 </t>
        </r>
        <r>
          <rPr>
            <sz val="9"/>
            <color indexed="81"/>
            <rFont val="돋움"/>
            <family val="3"/>
            <charset val="129"/>
          </rPr>
          <t>주택재개발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정비계획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경미한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변경</t>
        </r>
        <r>
          <rPr>
            <sz val="9"/>
            <color indexed="81"/>
            <rFont val="Tahoma"/>
            <family val="2"/>
          </rPr>
          <t>)</t>
        </r>
        <r>
          <rPr>
            <sz val="9"/>
            <color indexed="81"/>
            <rFont val="돋움"/>
            <family val="3"/>
            <charset val="129"/>
          </rPr>
          <t>결정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고시
측량결과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반영에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따른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공원면적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변경
</t>
        </r>
        <r>
          <rPr>
            <sz val="9"/>
            <color indexed="81"/>
            <rFont val="Tahoma"/>
            <family val="2"/>
          </rPr>
          <t xml:space="preserve">8,757 </t>
        </r>
        <r>
          <rPr>
            <sz val="9"/>
            <color indexed="81"/>
            <rFont val="돋움"/>
            <family val="3"/>
            <charset val="129"/>
          </rPr>
          <t>→</t>
        </r>
        <r>
          <rPr>
            <sz val="9"/>
            <color indexed="81"/>
            <rFont val="Tahoma"/>
            <family val="2"/>
          </rPr>
          <t xml:space="preserve"> 8,749.7</t>
        </r>
      </text>
    </comment>
    <comment ref="C132" authorId="0" shapeId="0">
      <text>
        <r>
          <rPr>
            <b/>
            <sz val="9"/>
            <color indexed="81"/>
            <rFont val="돋움"/>
            <family val="3"/>
            <charset val="129"/>
          </rPr>
          <t>주차장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공사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진행중</t>
        </r>
        <r>
          <rPr>
            <b/>
            <sz val="9"/>
            <color indexed="81"/>
            <rFont val="Tahoma"/>
            <family val="2"/>
          </rPr>
          <t xml:space="preserve"> 
(</t>
        </r>
        <r>
          <rPr>
            <b/>
            <sz val="9"/>
            <color indexed="81"/>
            <rFont val="돋움"/>
            <family val="3"/>
            <charset val="129"/>
          </rPr>
          <t>현재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이용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안함</t>
        </r>
        <r>
          <rPr>
            <b/>
            <sz val="9"/>
            <color indexed="81"/>
            <rFont val="Tahoma"/>
            <family val="2"/>
          </rPr>
          <t xml:space="preserve">)
</t>
        </r>
      </text>
    </comment>
    <comment ref="H133" authorId="0" shapeId="0">
      <text>
        <r>
          <rPr>
            <b/>
            <sz val="9"/>
            <color indexed="81"/>
            <rFont val="Tahoma"/>
            <family val="2"/>
          </rPr>
          <t>Owner: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성남복정</t>
        </r>
        <r>
          <rPr>
            <sz val="9"/>
            <color indexed="81"/>
            <rFont val="Tahoma"/>
            <family val="2"/>
          </rPr>
          <t xml:space="preserve">2 </t>
        </r>
        <r>
          <rPr>
            <sz val="9"/>
            <color indexed="81"/>
            <rFont val="돋움"/>
            <family val="3"/>
            <charset val="129"/>
          </rPr>
          <t>공공주택지구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지정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변경</t>
        </r>
        <r>
          <rPr>
            <sz val="9"/>
            <color indexed="81"/>
            <rFont val="Tahoma"/>
            <family val="2"/>
          </rPr>
          <t>(2</t>
        </r>
        <r>
          <rPr>
            <sz val="9"/>
            <color indexed="81"/>
            <rFont val="돋움"/>
            <family val="3"/>
            <charset val="129"/>
          </rPr>
          <t>차</t>
        </r>
        <r>
          <rPr>
            <sz val="9"/>
            <color indexed="81"/>
            <rFont val="Tahoma"/>
            <family val="2"/>
          </rPr>
          <t xml:space="preserve">) </t>
        </r>
        <r>
          <rPr>
            <sz val="9"/>
            <color indexed="81"/>
            <rFont val="돋움"/>
            <family val="3"/>
            <charset val="129"/>
          </rPr>
          <t>및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지구계획변경</t>
        </r>
        <r>
          <rPr>
            <sz val="9"/>
            <color indexed="81"/>
            <rFont val="Tahoma"/>
            <family val="2"/>
          </rPr>
          <t>(1</t>
        </r>
        <r>
          <rPr>
            <sz val="9"/>
            <color indexed="81"/>
            <rFont val="돋움"/>
            <family val="3"/>
            <charset val="129"/>
          </rPr>
          <t>차</t>
        </r>
        <r>
          <rPr>
            <sz val="9"/>
            <color indexed="81"/>
            <rFont val="Tahoma"/>
            <family val="2"/>
          </rPr>
          <t xml:space="preserve">) </t>
        </r>
        <r>
          <rPr>
            <sz val="9"/>
            <color indexed="81"/>
            <rFont val="돋움"/>
            <family val="3"/>
            <charset val="129"/>
          </rPr>
          <t>승인
국토교통부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고시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</t>
        </r>
        <r>
          <rPr>
            <sz val="9"/>
            <color indexed="81"/>
            <rFont val="Tahoma"/>
            <family val="2"/>
          </rPr>
          <t xml:space="preserve"> 2021-1079</t>
        </r>
        <r>
          <rPr>
            <sz val="9"/>
            <color indexed="81"/>
            <rFont val="돋움"/>
            <family val="3"/>
            <charset val="129"/>
          </rPr>
          <t>호</t>
        </r>
        <r>
          <rPr>
            <sz val="9"/>
            <color indexed="81"/>
            <rFont val="Tahoma"/>
            <family val="2"/>
          </rPr>
          <t xml:space="preserve">(2021.9.10.)
</t>
        </r>
        <r>
          <rPr>
            <sz val="9"/>
            <color indexed="81"/>
            <rFont val="돋움"/>
            <family val="3"/>
            <charset val="129"/>
          </rPr>
          <t>복정</t>
        </r>
        <r>
          <rPr>
            <sz val="9"/>
            <color indexed="81"/>
            <rFont val="Tahoma"/>
            <family val="2"/>
          </rPr>
          <t>2</t>
        </r>
        <r>
          <rPr>
            <sz val="9"/>
            <color indexed="81"/>
            <rFont val="돋움"/>
            <family val="3"/>
            <charset val="129"/>
          </rPr>
          <t>지구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지구계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변경에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따른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어린이공원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편입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해제</t>
        </r>
        <r>
          <rPr>
            <sz val="9"/>
            <color indexed="81"/>
            <rFont val="Tahoma"/>
            <family val="2"/>
          </rPr>
          <t>)</t>
        </r>
      </text>
    </comment>
    <comment ref="G134" authorId="0" shapeId="0">
      <text>
        <r>
          <rPr>
            <b/>
            <sz val="9"/>
            <color indexed="81"/>
            <rFont val="Tahoma"/>
            <family val="2"/>
          </rPr>
          <t>Owner: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성남시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고시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</t>
        </r>
        <r>
          <rPr>
            <sz val="9"/>
            <color indexed="81"/>
            <rFont val="Tahoma"/>
            <family val="2"/>
          </rPr>
          <t>2021-139</t>
        </r>
        <r>
          <rPr>
            <sz val="9"/>
            <color indexed="81"/>
            <rFont val="돋움"/>
            <family val="3"/>
            <charset val="129"/>
          </rPr>
          <t>호</t>
        </r>
        <r>
          <rPr>
            <sz val="9"/>
            <color indexed="81"/>
            <rFont val="Tahoma"/>
            <family val="2"/>
          </rPr>
          <t xml:space="preserve">(2021.6.21.) </t>
        </r>
        <r>
          <rPr>
            <sz val="9"/>
            <color indexed="81"/>
            <rFont val="돋움"/>
            <family val="3"/>
            <charset val="129"/>
          </rPr>
          <t>산성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주택재개발사업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정비계획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변경</t>
        </r>
        <r>
          <rPr>
            <sz val="9"/>
            <color indexed="81"/>
            <rFont val="Tahoma"/>
            <family val="2"/>
          </rPr>
          <t xml:space="preserve">) </t>
        </r>
        <r>
          <rPr>
            <sz val="9"/>
            <color indexed="81"/>
            <rFont val="돋움"/>
            <family val="3"/>
            <charset val="129"/>
          </rPr>
          <t>결정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및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지형도면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고시
어린이공원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면적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증가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및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소공원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신설</t>
        </r>
      </text>
    </comment>
    <comment ref="G137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고등지구</t>
        </r>
        <r>
          <rPr>
            <sz val="9"/>
            <color indexed="81"/>
            <rFont val="Tahoma"/>
            <family val="2"/>
          </rPr>
          <t xml:space="preserve"> 6</t>
        </r>
        <r>
          <rPr>
            <sz val="9"/>
            <color indexed="81"/>
            <rFont val="돋움"/>
            <family val="3"/>
            <charset val="129"/>
          </rPr>
          <t>차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변경
</t>
        </r>
      </text>
    </comment>
    <comment ref="G138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성남시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고시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</t>
        </r>
        <r>
          <rPr>
            <sz val="9"/>
            <color indexed="81"/>
            <rFont val="Tahoma"/>
            <family val="2"/>
          </rPr>
          <t>2019-97</t>
        </r>
        <r>
          <rPr>
            <sz val="9"/>
            <color indexed="81"/>
            <rFont val="돋움"/>
            <family val="3"/>
            <charset val="129"/>
          </rPr>
          <t>호</t>
        </r>
        <r>
          <rPr>
            <sz val="9"/>
            <color indexed="81"/>
            <rFont val="Tahoma"/>
            <family val="2"/>
          </rPr>
          <t xml:space="preserve">(2019.2.11.) </t>
        </r>
        <r>
          <rPr>
            <sz val="9"/>
            <color indexed="81"/>
            <rFont val="돋움"/>
            <family val="3"/>
            <charset val="129"/>
          </rPr>
          <t>수진동</t>
        </r>
        <r>
          <rPr>
            <sz val="9"/>
            <color indexed="81"/>
            <rFont val="Tahoma"/>
            <family val="2"/>
          </rPr>
          <t xml:space="preserve"> 4781</t>
        </r>
        <r>
          <rPr>
            <sz val="9"/>
            <color indexed="81"/>
            <rFont val="돋움"/>
            <family val="3"/>
            <charset val="129"/>
          </rPr>
          <t>번지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일원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도시관리계획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결정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공원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신설</t>
        </r>
        <r>
          <rPr>
            <sz val="9"/>
            <color indexed="81"/>
            <rFont val="Tahoma"/>
            <family val="2"/>
          </rPr>
          <t>)</t>
        </r>
        <r>
          <rPr>
            <sz val="9"/>
            <color indexed="81"/>
            <rFont val="돋움"/>
            <family val="3"/>
            <charset val="129"/>
          </rPr>
          <t xml:space="preserve">
</t>
        </r>
      </text>
    </comment>
    <comment ref="G141" authorId="0" shapeId="0">
      <text>
        <r>
          <rPr>
            <b/>
            <sz val="9"/>
            <color indexed="81"/>
            <rFont val="Tahoma"/>
            <family val="2"/>
          </rPr>
          <t>Owner: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국토부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고시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</t>
        </r>
        <r>
          <rPr>
            <sz val="9"/>
            <color indexed="81"/>
            <rFont val="Tahoma"/>
            <family val="2"/>
          </rPr>
          <t>2022-881</t>
        </r>
        <r>
          <rPr>
            <sz val="9"/>
            <color indexed="81"/>
            <rFont val="돋움"/>
            <family val="3"/>
            <charset val="129"/>
          </rPr>
          <t>호</t>
        </r>
        <r>
          <rPr>
            <sz val="9"/>
            <color indexed="81"/>
            <rFont val="Tahoma"/>
            <family val="2"/>
          </rPr>
          <t xml:space="preserve"> (2023. 1. 5.)
</t>
        </r>
        <r>
          <rPr>
            <sz val="9"/>
            <color indexed="81"/>
            <rFont val="돋움"/>
            <family val="3"/>
            <charset val="129"/>
          </rPr>
          <t>지구계획변경</t>
        </r>
        <r>
          <rPr>
            <sz val="9"/>
            <color indexed="81"/>
            <rFont val="Tahoma"/>
            <family val="2"/>
          </rPr>
          <t xml:space="preserve"> 3</t>
        </r>
        <r>
          <rPr>
            <sz val="9"/>
            <color indexed="81"/>
            <rFont val="돋움"/>
            <family val="3"/>
            <charset val="129"/>
          </rPr>
          <t>차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승인
면적</t>
        </r>
        <r>
          <rPr>
            <sz val="9"/>
            <color indexed="81"/>
            <rFont val="Tahoma"/>
            <family val="2"/>
          </rPr>
          <t xml:space="preserve"> 7,016</t>
        </r>
        <r>
          <rPr>
            <sz val="9"/>
            <color indexed="81"/>
            <rFont val="돋움"/>
            <family val="3"/>
            <charset val="129"/>
          </rPr>
          <t>에서</t>
        </r>
        <r>
          <rPr>
            <sz val="9"/>
            <color indexed="81"/>
            <rFont val="Tahoma"/>
            <family val="2"/>
          </rPr>
          <t xml:space="preserve"> 8,292</t>
        </r>
        <r>
          <rPr>
            <sz val="9"/>
            <color indexed="81"/>
            <rFont val="돋움"/>
            <family val="3"/>
            <charset val="129"/>
          </rPr>
          <t>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변경</t>
        </r>
      </text>
    </comment>
    <comment ref="G142" authorId="0" shapeId="0">
      <text>
        <r>
          <rPr>
            <b/>
            <sz val="9"/>
            <color indexed="81"/>
            <rFont val="Tahoma"/>
            <family val="2"/>
          </rPr>
          <t>Owner: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국토교통부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고시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</t>
        </r>
        <r>
          <rPr>
            <sz val="9"/>
            <color indexed="81"/>
            <rFont val="Tahoma"/>
            <family val="2"/>
          </rPr>
          <t>2021-863</t>
        </r>
        <r>
          <rPr>
            <sz val="9"/>
            <color indexed="81"/>
            <rFont val="돋움"/>
            <family val="3"/>
            <charset val="129"/>
          </rPr>
          <t>호</t>
        </r>
        <r>
          <rPr>
            <sz val="9"/>
            <color indexed="81"/>
            <rFont val="Tahoma"/>
            <family val="2"/>
          </rPr>
          <t xml:space="preserve">(2021.6.16.)
</t>
        </r>
        <r>
          <rPr>
            <sz val="9"/>
            <color indexed="81"/>
            <rFont val="돋움"/>
            <family val="3"/>
            <charset val="129"/>
          </rPr>
          <t>지구계획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변경</t>
        </r>
        <r>
          <rPr>
            <sz val="9"/>
            <color indexed="81"/>
            <rFont val="Tahoma"/>
            <family val="2"/>
          </rPr>
          <t>(2</t>
        </r>
        <r>
          <rPr>
            <sz val="9"/>
            <color indexed="81"/>
            <rFont val="돋움"/>
            <family val="3"/>
            <charset val="129"/>
          </rPr>
          <t>차</t>
        </r>
        <r>
          <rPr>
            <sz val="9"/>
            <color indexed="81"/>
            <rFont val="Tahoma"/>
            <family val="2"/>
          </rPr>
          <t xml:space="preserve">) </t>
        </r>
        <r>
          <rPr>
            <sz val="9"/>
            <color indexed="81"/>
            <rFont val="돋움"/>
            <family val="3"/>
            <charset val="129"/>
          </rPr>
          <t>승인
국토부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고시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</t>
        </r>
        <r>
          <rPr>
            <sz val="9"/>
            <color indexed="81"/>
            <rFont val="Tahoma"/>
            <family val="2"/>
          </rPr>
          <t>2022-881</t>
        </r>
        <r>
          <rPr>
            <sz val="9"/>
            <color indexed="81"/>
            <rFont val="돋움"/>
            <family val="3"/>
            <charset val="129"/>
          </rPr>
          <t>호</t>
        </r>
        <r>
          <rPr>
            <sz val="9"/>
            <color indexed="81"/>
            <rFont val="Tahoma"/>
            <family val="2"/>
          </rPr>
          <t xml:space="preserve"> (2023. 1. 5.)
</t>
        </r>
        <r>
          <rPr>
            <sz val="9"/>
            <color indexed="81"/>
            <rFont val="돋움"/>
            <family val="3"/>
            <charset val="129"/>
          </rPr>
          <t>지구계획변경</t>
        </r>
        <r>
          <rPr>
            <sz val="9"/>
            <color indexed="81"/>
            <rFont val="Tahoma"/>
            <family val="2"/>
          </rPr>
          <t xml:space="preserve"> 3</t>
        </r>
        <r>
          <rPr>
            <sz val="9"/>
            <color indexed="81"/>
            <rFont val="돋움"/>
            <family val="3"/>
            <charset val="129"/>
          </rPr>
          <t>차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승인
면적</t>
        </r>
        <r>
          <rPr>
            <sz val="9"/>
            <color indexed="81"/>
            <rFont val="Tahoma"/>
            <family val="2"/>
          </rPr>
          <t xml:space="preserve"> 8,295</t>
        </r>
        <r>
          <rPr>
            <sz val="9"/>
            <color indexed="81"/>
            <rFont val="돋움"/>
            <family val="3"/>
            <charset val="129"/>
          </rPr>
          <t>에서</t>
        </r>
        <r>
          <rPr>
            <sz val="9"/>
            <color indexed="81"/>
            <rFont val="Tahoma"/>
            <family val="2"/>
          </rPr>
          <t xml:space="preserve"> 5,815</t>
        </r>
        <r>
          <rPr>
            <sz val="9"/>
            <color indexed="81"/>
            <rFont val="돋움"/>
            <family val="3"/>
            <charset val="129"/>
          </rPr>
          <t>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변경</t>
        </r>
      </text>
    </comment>
    <comment ref="G143" authorId="0" shapeId="0">
      <text>
        <r>
          <rPr>
            <b/>
            <sz val="9"/>
            <color indexed="81"/>
            <rFont val="Tahoma"/>
            <family val="2"/>
          </rPr>
          <t>Owner: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국토교통부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고시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</t>
        </r>
        <r>
          <rPr>
            <sz val="9"/>
            <color indexed="81"/>
            <rFont val="Tahoma"/>
            <family val="2"/>
          </rPr>
          <t>2021-863</t>
        </r>
        <r>
          <rPr>
            <sz val="9"/>
            <color indexed="81"/>
            <rFont val="돋움"/>
            <family val="3"/>
            <charset val="129"/>
          </rPr>
          <t>호</t>
        </r>
        <r>
          <rPr>
            <sz val="9"/>
            <color indexed="81"/>
            <rFont val="Tahoma"/>
            <family val="2"/>
          </rPr>
          <t xml:space="preserve">(2021.6.16.)
</t>
        </r>
        <r>
          <rPr>
            <sz val="9"/>
            <color indexed="81"/>
            <rFont val="돋움"/>
            <family val="3"/>
            <charset val="129"/>
          </rPr>
          <t>지구계획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변경</t>
        </r>
        <r>
          <rPr>
            <sz val="9"/>
            <color indexed="81"/>
            <rFont val="Tahoma"/>
            <family val="2"/>
          </rPr>
          <t>(2</t>
        </r>
        <r>
          <rPr>
            <sz val="9"/>
            <color indexed="81"/>
            <rFont val="돋움"/>
            <family val="3"/>
            <charset val="129"/>
          </rPr>
          <t>차</t>
        </r>
        <r>
          <rPr>
            <sz val="9"/>
            <color indexed="81"/>
            <rFont val="Tahoma"/>
            <family val="2"/>
          </rPr>
          <t xml:space="preserve">) </t>
        </r>
        <r>
          <rPr>
            <sz val="9"/>
            <color indexed="81"/>
            <rFont val="돋움"/>
            <family val="3"/>
            <charset val="129"/>
          </rPr>
          <t>승인</t>
        </r>
      </text>
    </comment>
    <comment ref="G144" authorId="0" shapeId="0">
      <text>
        <r>
          <rPr>
            <b/>
            <sz val="9"/>
            <color indexed="81"/>
            <rFont val="Tahoma"/>
            <family val="2"/>
          </rPr>
          <t>Owner: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국토교통부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고시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</t>
        </r>
        <r>
          <rPr>
            <sz val="9"/>
            <color indexed="81"/>
            <rFont val="Tahoma"/>
            <family val="2"/>
          </rPr>
          <t>2021-863</t>
        </r>
        <r>
          <rPr>
            <sz val="9"/>
            <color indexed="81"/>
            <rFont val="돋움"/>
            <family val="3"/>
            <charset val="129"/>
          </rPr>
          <t>호</t>
        </r>
        <r>
          <rPr>
            <sz val="9"/>
            <color indexed="81"/>
            <rFont val="Tahoma"/>
            <family val="2"/>
          </rPr>
          <t xml:space="preserve">(2021.6.16.)
</t>
        </r>
        <r>
          <rPr>
            <sz val="9"/>
            <color indexed="81"/>
            <rFont val="돋움"/>
            <family val="3"/>
            <charset val="129"/>
          </rPr>
          <t>지구계획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변경</t>
        </r>
        <r>
          <rPr>
            <sz val="9"/>
            <color indexed="81"/>
            <rFont val="Tahoma"/>
            <family val="2"/>
          </rPr>
          <t>(2</t>
        </r>
        <r>
          <rPr>
            <sz val="9"/>
            <color indexed="81"/>
            <rFont val="돋움"/>
            <family val="3"/>
            <charset val="129"/>
          </rPr>
          <t>차</t>
        </r>
        <r>
          <rPr>
            <sz val="9"/>
            <color indexed="81"/>
            <rFont val="Tahoma"/>
            <family val="2"/>
          </rPr>
          <t xml:space="preserve">) </t>
        </r>
        <r>
          <rPr>
            <sz val="9"/>
            <color indexed="81"/>
            <rFont val="돋움"/>
            <family val="3"/>
            <charset val="129"/>
          </rPr>
          <t>승인</t>
        </r>
      </text>
    </comment>
    <comment ref="G145" authorId="0" shapeId="0">
      <text>
        <r>
          <rPr>
            <b/>
            <sz val="9"/>
            <color indexed="81"/>
            <rFont val="Tahoma"/>
            <family val="2"/>
          </rPr>
          <t>Owner: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국토교통부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고시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</t>
        </r>
        <r>
          <rPr>
            <sz val="9"/>
            <color indexed="81"/>
            <rFont val="Tahoma"/>
            <family val="2"/>
          </rPr>
          <t>2021-239</t>
        </r>
        <r>
          <rPr>
            <sz val="9"/>
            <color indexed="81"/>
            <rFont val="돋움"/>
            <family val="3"/>
            <charset val="129"/>
          </rPr>
          <t>호</t>
        </r>
        <r>
          <rPr>
            <sz val="9"/>
            <color indexed="81"/>
            <rFont val="Tahoma"/>
            <family val="2"/>
          </rPr>
          <t xml:space="preserve">(2021.4.6.)
</t>
        </r>
        <r>
          <rPr>
            <sz val="9"/>
            <color indexed="81"/>
            <rFont val="돋움"/>
            <family val="3"/>
            <charset val="129"/>
          </rPr>
          <t>지구계획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변경</t>
        </r>
        <r>
          <rPr>
            <sz val="9"/>
            <color indexed="81"/>
            <rFont val="Tahoma"/>
            <family val="2"/>
          </rPr>
          <t>(1</t>
        </r>
        <r>
          <rPr>
            <sz val="9"/>
            <color indexed="81"/>
            <rFont val="돋움"/>
            <family val="3"/>
            <charset val="129"/>
          </rPr>
          <t>차</t>
        </r>
        <r>
          <rPr>
            <sz val="9"/>
            <color indexed="81"/>
            <rFont val="Tahoma"/>
            <family val="2"/>
          </rPr>
          <t xml:space="preserve">) </t>
        </r>
        <r>
          <rPr>
            <sz val="9"/>
            <color indexed="81"/>
            <rFont val="돋움"/>
            <family val="3"/>
            <charset val="129"/>
          </rPr>
          <t>승인
국토부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고시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</t>
        </r>
        <r>
          <rPr>
            <sz val="9"/>
            <color indexed="81"/>
            <rFont val="Tahoma"/>
            <family val="2"/>
          </rPr>
          <t>2022-881</t>
        </r>
        <r>
          <rPr>
            <sz val="9"/>
            <color indexed="81"/>
            <rFont val="돋움"/>
            <family val="3"/>
            <charset val="129"/>
          </rPr>
          <t>호</t>
        </r>
        <r>
          <rPr>
            <sz val="9"/>
            <color indexed="81"/>
            <rFont val="Tahoma"/>
            <family val="2"/>
          </rPr>
          <t xml:space="preserve"> (2023. 1. 5.)
</t>
        </r>
      </text>
    </comment>
    <comment ref="G146" authorId="0" shapeId="0">
      <text>
        <r>
          <rPr>
            <b/>
            <sz val="9"/>
            <color indexed="81"/>
            <rFont val="돋움"/>
            <family val="3"/>
            <charset val="129"/>
          </rPr>
          <t>국토부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고시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제</t>
        </r>
        <r>
          <rPr>
            <b/>
            <sz val="9"/>
            <color indexed="81"/>
            <rFont val="Tahoma"/>
            <family val="2"/>
          </rPr>
          <t>2022-881</t>
        </r>
        <r>
          <rPr>
            <b/>
            <sz val="9"/>
            <color indexed="81"/>
            <rFont val="돋움"/>
            <family val="3"/>
            <charset val="129"/>
          </rPr>
          <t>호</t>
        </r>
        <r>
          <rPr>
            <b/>
            <sz val="9"/>
            <color indexed="81"/>
            <rFont val="Tahoma"/>
            <family val="2"/>
          </rPr>
          <t xml:space="preserve"> (2023. 1. 5.)
</t>
        </r>
        <r>
          <rPr>
            <b/>
            <sz val="9"/>
            <color indexed="81"/>
            <rFont val="돋움"/>
            <family val="3"/>
            <charset val="129"/>
          </rPr>
          <t>지구계획변경</t>
        </r>
        <r>
          <rPr>
            <b/>
            <sz val="9"/>
            <color indexed="81"/>
            <rFont val="Tahoma"/>
            <family val="2"/>
          </rPr>
          <t xml:space="preserve"> 3</t>
        </r>
        <r>
          <rPr>
            <b/>
            <sz val="9"/>
            <color indexed="81"/>
            <rFont val="돋움"/>
            <family val="3"/>
            <charset val="129"/>
          </rPr>
          <t>차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승인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최초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결정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147" authorId="0" shapeId="0">
      <text>
        <r>
          <rPr>
            <b/>
            <sz val="9"/>
            <color indexed="81"/>
            <rFont val="Tahoma"/>
            <family val="2"/>
          </rPr>
          <t>Owner: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국토교통부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고시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</t>
        </r>
        <r>
          <rPr>
            <sz val="9"/>
            <color indexed="81"/>
            <rFont val="Tahoma"/>
            <family val="2"/>
          </rPr>
          <t>2021-1255</t>
        </r>
        <r>
          <rPr>
            <sz val="9"/>
            <color indexed="81"/>
            <rFont val="돋움"/>
            <family val="3"/>
            <charset val="129"/>
          </rPr>
          <t>호</t>
        </r>
        <r>
          <rPr>
            <sz val="9"/>
            <color indexed="81"/>
            <rFont val="Tahoma"/>
            <family val="2"/>
          </rPr>
          <t xml:space="preserve">(2021.11.19.)
</t>
        </r>
        <r>
          <rPr>
            <sz val="9"/>
            <color indexed="81"/>
            <rFont val="돋움"/>
            <family val="3"/>
            <charset val="129"/>
          </rPr>
          <t>성남금토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공공주택지구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지구계획</t>
        </r>
        <r>
          <rPr>
            <sz val="9"/>
            <color indexed="81"/>
            <rFont val="Tahoma"/>
            <family val="2"/>
          </rPr>
          <t>(1</t>
        </r>
        <r>
          <rPr>
            <sz val="9"/>
            <color indexed="81"/>
            <rFont val="돋움"/>
            <family val="3"/>
            <charset val="129"/>
          </rPr>
          <t>차</t>
        </r>
        <r>
          <rPr>
            <sz val="9"/>
            <color indexed="81"/>
            <rFont val="Tahoma"/>
            <family val="2"/>
          </rPr>
          <t xml:space="preserve">) </t>
        </r>
        <r>
          <rPr>
            <sz val="9"/>
            <color indexed="81"/>
            <rFont val="돋움"/>
            <family val="3"/>
            <charset val="129"/>
          </rPr>
          <t>변경</t>
        </r>
      </text>
    </comment>
  </commentList>
</comments>
</file>

<file path=xl/comments3.xml><?xml version="1.0" encoding="utf-8"?>
<comments xmlns="http://schemas.openxmlformats.org/spreadsheetml/2006/main">
  <authors>
    <author>Owner</author>
    <author>USER</author>
  </authors>
  <commentList>
    <comment ref="A7" authorId="0" shapeId="0">
      <text>
        <r>
          <rPr>
            <b/>
            <sz val="9"/>
            <color indexed="81"/>
            <rFont val="Tahoma"/>
            <family val="2"/>
          </rPr>
          <t>Owner: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8" authorId="0" shapeId="0">
      <text>
        <r>
          <rPr>
            <b/>
            <sz val="9"/>
            <color indexed="81"/>
            <rFont val="Tahoma"/>
            <family val="2"/>
          </rPr>
          <t>Owner: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성남시고시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</t>
        </r>
        <r>
          <rPr>
            <sz val="9"/>
            <color indexed="81"/>
            <rFont val="Tahoma"/>
            <family val="2"/>
          </rPr>
          <t>2019-289</t>
        </r>
        <r>
          <rPr>
            <sz val="9"/>
            <color indexed="81"/>
            <rFont val="돋움"/>
            <family val="3"/>
            <charset val="129"/>
          </rPr>
          <t>호</t>
        </r>
        <r>
          <rPr>
            <sz val="9"/>
            <color indexed="81"/>
            <rFont val="Tahoma"/>
            <family val="2"/>
          </rPr>
          <t xml:space="preserve">(2019.9.9.)
</t>
        </r>
        <r>
          <rPr>
            <sz val="9"/>
            <color indexed="81"/>
            <rFont val="돋움"/>
            <family val="3"/>
            <charset val="129"/>
          </rPr>
          <t>장기미집행공원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관리계획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변경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성남시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고시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</t>
        </r>
        <r>
          <rPr>
            <sz val="9"/>
            <color indexed="81"/>
            <rFont val="Tahoma"/>
            <family val="2"/>
          </rPr>
          <t>2019-204</t>
        </r>
        <r>
          <rPr>
            <sz val="9"/>
            <color indexed="81"/>
            <rFont val="돋움"/>
            <family val="3"/>
            <charset val="129"/>
          </rPr>
          <t>호</t>
        </r>
        <r>
          <rPr>
            <sz val="9"/>
            <color indexed="81"/>
            <rFont val="Tahoma"/>
            <family val="2"/>
          </rPr>
          <t xml:space="preserve">(2019. 6. 3.)
</t>
        </r>
        <r>
          <rPr>
            <sz val="9"/>
            <color indexed="81"/>
            <rFont val="돋움"/>
            <family val="3"/>
            <charset val="129"/>
          </rPr>
          <t>성남시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고시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</t>
        </r>
        <r>
          <rPr>
            <sz val="9"/>
            <color indexed="81"/>
            <rFont val="Tahoma"/>
            <family val="2"/>
          </rPr>
          <t>2023-66</t>
        </r>
        <r>
          <rPr>
            <sz val="9"/>
            <color indexed="81"/>
            <rFont val="돋움"/>
            <family val="3"/>
            <charset val="129"/>
          </rPr>
          <t>호</t>
        </r>
        <r>
          <rPr>
            <sz val="9"/>
            <color indexed="81"/>
            <rFont val="Tahoma"/>
            <family val="2"/>
          </rPr>
          <t xml:space="preserve">(2023.3.13.)
</t>
        </r>
        <r>
          <rPr>
            <sz val="9"/>
            <color indexed="81"/>
            <rFont val="돋움"/>
            <family val="3"/>
            <charset val="129"/>
          </rPr>
          <t>지적재조사에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의한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지적오차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발생으로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인한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구적오차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정정</t>
        </r>
      </text>
    </comment>
    <comment ref="G9" authorId="0" shapeId="0">
      <text>
        <r>
          <rPr>
            <b/>
            <sz val="9"/>
            <color indexed="81"/>
            <rFont val="Tahoma"/>
            <family val="2"/>
          </rPr>
          <t>Owner: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성남시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고시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</t>
        </r>
        <r>
          <rPr>
            <sz val="9"/>
            <color indexed="81"/>
            <rFont val="Tahoma"/>
            <family val="2"/>
          </rPr>
          <t>2020-178</t>
        </r>
        <r>
          <rPr>
            <sz val="9"/>
            <color indexed="81"/>
            <rFont val="돋움"/>
            <family val="3"/>
            <charset val="129"/>
          </rPr>
          <t>호</t>
        </r>
        <r>
          <rPr>
            <sz val="9"/>
            <color indexed="81"/>
            <rFont val="Tahoma"/>
            <family val="2"/>
          </rPr>
          <t xml:space="preserve">(2020.7.1.) </t>
        </r>
        <r>
          <rPr>
            <sz val="9"/>
            <color indexed="81"/>
            <rFont val="돋움"/>
            <family val="3"/>
            <charset val="129"/>
          </rPr>
          <t>공원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일몰제에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따른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미집행구간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실효</t>
        </r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성남시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고시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</t>
        </r>
        <r>
          <rPr>
            <sz val="9"/>
            <color indexed="81"/>
            <rFont val="Tahoma"/>
            <family val="2"/>
          </rPr>
          <t>2020-205</t>
        </r>
        <r>
          <rPr>
            <sz val="9"/>
            <color indexed="81"/>
            <rFont val="돋움"/>
            <family val="3"/>
            <charset val="129"/>
          </rPr>
          <t>호</t>
        </r>
        <r>
          <rPr>
            <sz val="9"/>
            <color indexed="81"/>
            <rFont val="Tahoma"/>
            <family val="2"/>
          </rPr>
          <t xml:space="preserve">(2020.8.18.) </t>
        </r>
        <r>
          <rPr>
            <sz val="9"/>
            <color indexed="81"/>
            <rFont val="돋움"/>
            <family val="3"/>
            <charset val="129"/>
          </rPr>
          <t>장기미집행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도시계획시설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결정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실효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정정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고시</t>
        </r>
      </text>
    </comment>
    <comment ref="G10" authorId="0" shapeId="0">
      <text>
        <r>
          <rPr>
            <b/>
            <sz val="9"/>
            <color indexed="81"/>
            <rFont val="Tahoma"/>
            <family val="2"/>
          </rPr>
          <t>Owner: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성남시고시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</t>
        </r>
        <r>
          <rPr>
            <sz val="9"/>
            <color indexed="81"/>
            <rFont val="Tahoma"/>
            <family val="2"/>
          </rPr>
          <t>2019-289</t>
        </r>
        <r>
          <rPr>
            <sz val="9"/>
            <color indexed="81"/>
            <rFont val="돋움"/>
            <family val="3"/>
            <charset val="129"/>
          </rPr>
          <t>호</t>
        </r>
        <r>
          <rPr>
            <sz val="9"/>
            <color indexed="81"/>
            <rFont val="Tahoma"/>
            <family val="2"/>
          </rPr>
          <t xml:space="preserve">(2019.9.9.)
</t>
        </r>
        <r>
          <rPr>
            <sz val="9"/>
            <color indexed="81"/>
            <rFont val="돋움"/>
            <family val="3"/>
            <charset val="129"/>
          </rPr>
          <t>장기미집행공원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관리계획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변경
성남시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고시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</t>
        </r>
        <r>
          <rPr>
            <sz val="9"/>
            <color indexed="81"/>
            <rFont val="Tahoma"/>
            <family val="2"/>
          </rPr>
          <t>2020-203</t>
        </r>
        <r>
          <rPr>
            <sz val="9"/>
            <color indexed="81"/>
            <rFont val="돋움"/>
            <family val="3"/>
            <charset val="129"/>
          </rPr>
          <t>호</t>
        </r>
        <r>
          <rPr>
            <sz val="9"/>
            <color indexed="81"/>
            <rFont val="Tahoma"/>
            <family val="2"/>
          </rPr>
          <t xml:space="preserve">(2020.8.18.) 2020.7.1. </t>
        </r>
        <r>
          <rPr>
            <sz val="9"/>
            <color indexed="81"/>
            <rFont val="돋움"/>
            <family val="3"/>
            <charset val="129"/>
          </rPr>
          <t>도시계획시설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결정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실효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이후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추가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실효시설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고시
성남시고시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</t>
        </r>
        <r>
          <rPr>
            <sz val="9"/>
            <color indexed="81"/>
            <rFont val="Tahoma"/>
            <family val="2"/>
          </rPr>
          <t>2025</t>
        </r>
        <r>
          <rPr>
            <sz val="9"/>
            <color indexed="81"/>
            <rFont val="돋움"/>
            <family val="3"/>
            <charset val="129"/>
          </rPr>
          <t>–</t>
        </r>
        <r>
          <rPr>
            <sz val="9"/>
            <color indexed="81"/>
            <rFont val="Tahoma"/>
            <family val="2"/>
          </rPr>
          <t>28</t>
        </r>
        <r>
          <rPr>
            <sz val="9"/>
            <color indexed="81"/>
            <rFont val="돋움"/>
            <family val="3"/>
            <charset val="129"/>
          </rPr>
          <t>호</t>
        </r>
        <r>
          <rPr>
            <sz val="9"/>
            <color indexed="81"/>
            <rFont val="Tahoma"/>
            <family val="2"/>
          </rPr>
          <t xml:space="preserve">(2025.1.31.) </t>
        </r>
        <r>
          <rPr>
            <sz val="9"/>
            <color indexed="81"/>
            <rFont val="돋움"/>
            <family val="3"/>
            <charset val="129"/>
          </rPr>
          <t>실시계획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실효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및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도시관리계획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공원</t>
        </r>
        <r>
          <rPr>
            <sz val="9"/>
            <color indexed="81"/>
            <rFont val="Tahoma"/>
            <family val="2"/>
          </rPr>
          <t>)</t>
        </r>
        <r>
          <rPr>
            <sz val="9"/>
            <color indexed="81"/>
            <rFont val="돋움"/>
            <family val="3"/>
            <charset val="129"/>
          </rPr>
          <t>결정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변경</t>
        </r>
        <r>
          <rPr>
            <sz val="9"/>
            <color indexed="81"/>
            <rFont val="Tahoma"/>
            <family val="2"/>
          </rPr>
          <t xml:space="preserve">)
</t>
        </r>
      </text>
    </comment>
    <comment ref="G11" authorId="0" shapeId="0">
      <text>
        <r>
          <rPr>
            <b/>
            <sz val="9"/>
            <color indexed="81"/>
            <rFont val="Tahoma"/>
            <family val="2"/>
          </rPr>
          <t>Owner: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성남시고시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</t>
        </r>
        <r>
          <rPr>
            <sz val="9"/>
            <color indexed="81"/>
            <rFont val="Tahoma"/>
            <family val="2"/>
          </rPr>
          <t>2019-289</t>
        </r>
        <r>
          <rPr>
            <sz val="9"/>
            <color indexed="81"/>
            <rFont val="돋움"/>
            <family val="3"/>
            <charset val="129"/>
          </rPr>
          <t>호</t>
        </r>
        <r>
          <rPr>
            <sz val="9"/>
            <color indexed="81"/>
            <rFont val="Tahoma"/>
            <family val="2"/>
          </rPr>
          <t xml:space="preserve">(2019.9.9.)
</t>
        </r>
        <r>
          <rPr>
            <sz val="9"/>
            <color indexed="81"/>
            <rFont val="돋움"/>
            <family val="3"/>
            <charset val="129"/>
          </rPr>
          <t>장기미집행공원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관리계획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변경</t>
        </r>
      </text>
    </comment>
    <comment ref="G13" authorId="0" shapeId="0">
      <text>
        <r>
          <rPr>
            <b/>
            <sz val="9"/>
            <color indexed="81"/>
            <rFont val="Tahoma"/>
            <family val="2"/>
          </rPr>
          <t>Owner: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성남시고시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</t>
        </r>
        <r>
          <rPr>
            <sz val="9"/>
            <color indexed="81"/>
            <rFont val="Tahoma"/>
            <family val="2"/>
          </rPr>
          <t>2019-289</t>
        </r>
        <r>
          <rPr>
            <sz val="9"/>
            <color indexed="81"/>
            <rFont val="돋움"/>
            <family val="3"/>
            <charset val="129"/>
          </rPr>
          <t>호</t>
        </r>
        <r>
          <rPr>
            <sz val="9"/>
            <color indexed="81"/>
            <rFont val="Tahoma"/>
            <family val="2"/>
          </rPr>
          <t xml:space="preserve">(2019.9.9.)
</t>
        </r>
        <r>
          <rPr>
            <sz val="9"/>
            <color indexed="81"/>
            <rFont val="돋움"/>
            <family val="3"/>
            <charset val="129"/>
          </rPr>
          <t>장기미집행공원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관리계획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변경</t>
        </r>
      </text>
    </comment>
    <comment ref="G15" authorId="0" shapeId="0">
      <text>
        <r>
          <rPr>
            <b/>
            <sz val="9"/>
            <color indexed="81"/>
            <rFont val="Tahoma"/>
            <family val="2"/>
          </rPr>
          <t>Owner: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성남시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고시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</t>
        </r>
        <r>
          <rPr>
            <sz val="9"/>
            <color indexed="81"/>
            <rFont val="Tahoma"/>
            <family val="2"/>
          </rPr>
          <t>2017-5</t>
        </r>
        <r>
          <rPr>
            <sz val="9"/>
            <color indexed="81"/>
            <rFont val="돋움"/>
            <family val="3"/>
            <charset val="129"/>
          </rPr>
          <t>호</t>
        </r>
        <r>
          <rPr>
            <sz val="9"/>
            <color indexed="81"/>
            <rFont val="Tahoma"/>
            <family val="2"/>
          </rPr>
          <t xml:space="preserve">(2017.1.9.) </t>
        </r>
        <r>
          <rPr>
            <sz val="9"/>
            <color indexed="81"/>
            <rFont val="돋움"/>
            <family val="3"/>
            <charset val="129"/>
          </rPr>
          <t>희망로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편입에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따른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도시관리계획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경미한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변경</t>
        </r>
        <r>
          <rPr>
            <sz val="9"/>
            <color indexed="81"/>
            <rFont val="Tahoma"/>
            <family val="2"/>
          </rPr>
          <t xml:space="preserve">) </t>
        </r>
        <r>
          <rPr>
            <sz val="9"/>
            <color indexed="81"/>
            <rFont val="돋움"/>
            <family val="3"/>
            <charset val="129"/>
          </rPr>
          <t>결정
성남시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고시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</t>
        </r>
        <r>
          <rPr>
            <sz val="9"/>
            <color indexed="81"/>
            <rFont val="Tahoma"/>
            <family val="2"/>
          </rPr>
          <t>2022-292</t>
        </r>
        <r>
          <rPr>
            <sz val="9"/>
            <color indexed="81"/>
            <rFont val="돋움"/>
            <family val="3"/>
            <charset val="129"/>
          </rPr>
          <t>호</t>
        </r>
        <r>
          <rPr>
            <sz val="9"/>
            <color indexed="81"/>
            <rFont val="Tahoma"/>
            <family val="2"/>
          </rPr>
          <t xml:space="preserve">(2022.12.23.) </t>
        </r>
        <r>
          <rPr>
            <sz val="9"/>
            <color indexed="81"/>
            <rFont val="돋움"/>
            <family val="3"/>
            <charset val="129"/>
          </rPr>
          <t>희망대근린공원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면적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증가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및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</t>
        </r>
        <r>
          <rPr>
            <sz val="9"/>
            <color indexed="81"/>
            <rFont val="Tahoma"/>
            <family val="2"/>
          </rPr>
          <t>1</t>
        </r>
        <r>
          <rPr>
            <sz val="9"/>
            <color indexed="81"/>
            <rFont val="돋움"/>
            <family val="3"/>
            <charset val="129"/>
          </rPr>
          <t>공단근린공원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폐지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소로</t>
        </r>
        <r>
          <rPr>
            <sz val="9"/>
            <color indexed="81"/>
            <rFont val="Tahoma"/>
            <family val="2"/>
          </rPr>
          <t xml:space="preserve">1-45 </t>
        </r>
        <r>
          <rPr>
            <sz val="9"/>
            <color indexed="81"/>
            <rFont val="돋움"/>
            <family val="3"/>
            <charset val="129"/>
          </rPr>
          <t>중복결정</t>
        </r>
      </text>
    </comment>
    <comment ref="G16" authorId="0" shapeId="0">
      <text>
        <r>
          <rPr>
            <b/>
            <sz val="9"/>
            <color indexed="81"/>
            <rFont val="Tahoma"/>
            <family val="2"/>
          </rPr>
          <t>Owner: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공원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폐지
성남시고시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</t>
        </r>
        <r>
          <rPr>
            <sz val="9"/>
            <color indexed="81"/>
            <rFont val="Tahoma"/>
            <family val="2"/>
          </rPr>
          <t>2019-289</t>
        </r>
        <r>
          <rPr>
            <sz val="9"/>
            <color indexed="81"/>
            <rFont val="돋움"/>
            <family val="3"/>
            <charset val="129"/>
          </rPr>
          <t>호</t>
        </r>
        <r>
          <rPr>
            <sz val="9"/>
            <color indexed="81"/>
            <rFont val="Tahoma"/>
            <family val="2"/>
          </rPr>
          <t xml:space="preserve">(2019.9.9.)
</t>
        </r>
        <r>
          <rPr>
            <sz val="9"/>
            <color indexed="81"/>
            <rFont val="돋움"/>
            <family val="3"/>
            <charset val="129"/>
          </rPr>
          <t>장기미집행공원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관리계획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변경</t>
        </r>
      </text>
    </comment>
    <comment ref="G19" authorId="0" shapeId="0">
      <text>
        <r>
          <rPr>
            <b/>
            <sz val="9"/>
            <color indexed="81"/>
            <rFont val="돋움"/>
            <family val="3"/>
            <charset val="129"/>
          </rPr>
          <t>성남시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고시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제</t>
        </r>
        <r>
          <rPr>
            <b/>
            <sz val="9"/>
            <color indexed="81"/>
            <rFont val="Tahoma"/>
            <family val="2"/>
          </rPr>
          <t>2025-177</t>
        </r>
        <r>
          <rPr>
            <b/>
            <sz val="9"/>
            <color indexed="81"/>
            <rFont val="돋움"/>
            <family val="3"/>
            <charset val="129"/>
          </rPr>
          <t xml:space="preserve">호
</t>
        </r>
        <r>
          <rPr>
            <b/>
            <sz val="9"/>
            <color indexed="81"/>
            <rFont val="Tahoma"/>
            <family val="2"/>
          </rPr>
          <t xml:space="preserve">(2025.6.23.) </t>
        </r>
        <r>
          <rPr>
            <b/>
            <sz val="9"/>
            <color indexed="81"/>
            <rFont val="돋움"/>
            <family val="3"/>
            <charset val="129"/>
          </rPr>
          <t>도시관리계획</t>
        </r>
        <r>
          <rPr>
            <b/>
            <sz val="9"/>
            <color indexed="81"/>
            <rFont val="Tahoma"/>
            <family val="2"/>
          </rPr>
          <t xml:space="preserve"> (</t>
        </r>
        <r>
          <rPr>
            <b/>
            <sz val="9"/>
            <color indexed="81"/>
            <rFont val="돋움"/>
            <family val="3"/>
            <charset val="129"/>
          </rPr>
          <t>경미한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변경</t>
        </r>
        <r>
          <rPr>
            <b/>
            <sz val="9"/>
            <color indexed="81"/>
            <rFont val="Tahoma"/>
            <family val="2"/>
          </rPr>
          <t>)</t>
        </r>
        <r>
          <rPr>
            <b/>
            <sz val="9"/>
            <color indexed="81"/>
            <rFont val="돋움"/>
            <family val="3"/>
            <charset val="129"/>
          </rPr>
          <t xml:space="preserve">고시
</t>
        </r>
        <r>
          <rPr>
            <b/>
            <sz val="9"/>
            <color indexed="81"/>
            <rFont val="Tahoma"/>
            <family val="2"/>
          </rPr>
          <t xml:space="preserve">: </t>
        </r>
        <r>
          <rPr>
            <b/>
            <sz val="9"/>
            <color indexed="81"/>
            <rFont val="돋움"/>
            <family val="3"/>
            <charset val="129"/>
          </rPr>
          <t>도로확장에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따른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면적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축소</t>
        </r>
      </text>
    </comment>
    <comment ref="G30" authorId="0" shapeId="0">
      <text>
        <r>
          <rPr>
            <b/>
            <sz val="9"/>
            <color indexed="81"/>
            <rFont val="Tahoma"/>
            <family val="2"/>
          </rPr>
          <t>Owner: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성남시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고시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</t>
        </r>
        <r>
          <rPr>
            <sz val="9"/>
            <color indexed="81"/>
            <rFont val="Tahoma"/>
            <family val="2"/>
          </rPr>
          <t>2020-82</t>
        </r>
        <r>
          <rPr>
            <sz val="9"/>
            <color indexed="81"/>
            <rFont val="돋움"/>
            <family val="3"/>
            <charset val="129"/>
          </rPr>
          <t>호</t>
        </r>
        <r>
          <rPr>
            <sz val="9"/>
            <color indexed="81"/>
            <rFont val="Tahoma"/>
            <family val="2"/>
          </rPr>
          <t>(2020.3.30.)</t>
        </r>
      </text>
    </comment>
    <comment ref="G34" authorId="0" shapeId="0">
      <text>
        <r>
          <rPr>
            <b/>
            <sz val="9"/>
            <color indexed="81"/>
            <rFont val="Tahoma"/>
            <family val="2"/>
          </rPr>
          <t>Owner: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공원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결정면적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변경
성남시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고시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</t>
        </r>
        <r>
          <rPr>
            <sz val="9"/>
            <color indexed="81"/>
            <rFont val="Tahoma"/>
            <family val="2"/>
          </rPr>
          <t>2023-290</t>
        </r>
        <r>
          <rPr>
            <sz val="9"/>
            <color indexed="81"/>
            <rFont val="돋움"/>
            <family val="3"/>
            <charset val="129"/>
          </rPr>
          <t>호</t>
        </r>
        <r>
          <rPr>
            <sz val="9"/>
            <color indexed="81"/>
            <rFont val="Tahoma"/>
            <family val="2"/>
          </rPr>
          <t>(2023.12.18.) 2030</t>
        </r>
        <r>
          <rPr>
            <sz val="9"/>
            <color indexed="81"/>
            <rFont val="돋움"/>
            <family val="3"/>
            <charset val="129"/>
          </rPr>
          <t>도시계획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재정비
</t>
        </r>
        <r>
          <rPr>
            <sz val="9"/>
            <color indexed="81"/>
            <rFont val="Tahoma"/>
            <family val="2"/>
          </rPr>
          <t xml:space="preserve">: </t>
        </r>
        <r>
          <rPr>
            <sz val="9"/>
            <color indexed="81"/>
            <rFont val="돋움"/>
            <family val="3"/>
            <charset val="129"/>
          </rPr>
          <t>기정</t>
        </r>
        <r>
          <rPr>
            <sz val="9"/>
            <color indexed="81"/>
            <rFont val="Tahoma"/>
            <family val="2"/>
          </rPr>
          <t xml:space="preserve"> 30,755.8-&gt;2,798</t>
        </r>
        <r>
          <rPr>
            <sz val="9"/>
            <color indexed="81"/>
            <rFont val="돋움"/>
            <family val="3"/>
            <charset val="129"/>
          </rPr>
          <t>㎡
성남시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고시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</t>
        </r>
        <r>
          <rPr>
            <sz val="9"/>
            <color indexed="81"/>
            <rFont val="Tahoma"/>
            <family val="2"/>
          </rPr>
          <t>2025-39</t>
        </r>
        <r>
          <rPr>
            <sz val="9"/>
            <color indexed="81"/>
            <rFont val="돋움"/>
            <family val="3"/>
            <charset val="129"/>
          </rPr>
          <t xml:space="preserve">호
</t>
        </r>
        <r>
          <rPr>
            <sz val="9"/>
            <color indexed="81"/>
            <rFont val="Tahoma"/>
            <family val="2"/>
          </rPr>
          <t>(2025.2.10.):</t>
        </r>
        <r>
          <rPr>
            <sz val="9"/>
            <color indexed="81"/>
            <rFont val="돋움"/>
            <family val="3"/>
            <charset val="129"/>
          </rPr>
          <t>면적</t>
        </r>
        <r>
          <rPr>
            <sz val="9"/>
            <color indexed="81"/>
            <rFont val="Tahoma"/>
            <family val="2"/>
          </rPr>
          <t xml:space="preserve"> 20,798-&gt;20,748</t>
        </r>
        <r>
          <rPr>
            <sz val="9"/>
            <color indexed="81"/>
            <rFont val="돋움"/>
            <family val="3"/>
            <charset val="129"/>
          </rPr>
          <t>㎡</t>
        </r>
      </text>
    </comment>
    <comment ref="G38" authorId="0" shapeId="0">
      <text>
        <r>
          <rPr>
            <b/>
            <sz val="9"/>
            <color indexed="81"/>
            <rFont val="Tahoma"/>
            <family val="2"/>
          </rPr>
          <t xml:space="preserve">Owner:
</t>
        </r>
        <r>
          <rPr>
            <b/>
            <sz val="9"/>
            <color indexed="81"/>
            <rFont val="돋움"/>
            <family val="3"/>
            <charset val="129"/>
          </rPr>
          <t>성남시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고시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제</t>
        </r>
        <r>
          <rPr>
            <b/>
            <sz val="9"/>
            <color indexed="81"/>
            <rFont val="Tahoma"/>
            <family val="2"/>
          </rPr>
          <t>2024-29</t>
        </r>
        <r>
          <rPr>
            <b/>
            <sz val="9"/>
            <color indexed="81"/>
            <rFont val="돋움"/>
            <family val="3"/>
            <charset val="129"/>
          </rPr>
          <t>호</t>
        </r>
        <r>
          <rPr>
            <b/>
            <sz val="9"/>
            <color indexed="81"/>
            <rFont val="Tahoma"/>
            <family val="2"/>
          </rPr>
          <t xml:space="preserve">(2024.2.19.) 
</t>
        </r>
        <r>
          <rPr>
            <b/>
            <sz val="9"/>
            <color indexed="81"/>
            <rFont val="돋움"/>
            <family val="3"/>
            <charset val="129"/>
          </rPr>
          <t>수진동</t>
        </r>
        <r>
          <rPr>
            <b/>
            <sz val="9"/>
            <color indexed="81"/>
            <rFont val="Tahoma"/>
            <family val="2"/>
          </rPr>
          <t xml:space="preserve"> 4781</t>
        </r>
        <r>
          <rPr>
            <b/>
            <sz val="9"/>
            <color indexed="81"/>
            <rFont val="돋움"/>
            <family val="3"/>
            <charset val="129"/>
          </rPr>
          <t>번지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일원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지구단위계획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변경</t>
        </r>
        <r>
          <rPr>
            <b/>
            <sz val="9"/>
            <color indexed="81"/>
            <rFont val="Tahoma"/>
            <family val="2"/>
          </rPr>
          <t xml:space="preserve"> 
</t>
        </r>
        <r>
          <rPr>
            <b/>
            <sz val="9"/>
            <color indexed="81"/>
            <rFont val="돋움"/>
            <family val="3"/>
            <charset val="129"/>
          </rPr>
          <t>결정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실효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성남시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고시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</t>
        </r>
        <r>
          <rPr>
            <sz val="9"/>
            <color indexed="81"/>
            <rFont val="Tahoma"/>
            <family val="2"/>
          </rPr>
          <t>2019-97</t>
        </r>
        <r>
          <rPr>
            <sz val="9"/>
            <color indexed="81"/>
            <rFont val="돋움"/>
            <family val="3"/>
            <charset val="129"/>
          </rPr>
          <t xml:space="preserve">호
</t>
        </r>
        <r>
          <rPr>
            <sz val="9"/>
            <color indexed="81"/>
            <rFont val="Tahoma"/>
            <family val="2"/>
          </rPr>
          <t xml:space="preserve">(2019.2.11.) </t>
        </r>
        <r>
          <rPr>
            <sz val="9"/>
            <color indexed="81"/>
            <rFont val="돋움"/>
            <family val="3"/>
            <charset val="129"/>
          </rPr>
          <t>수진동</t>
        </r>
        <r>
          <rPr>
            <sz val="9"/>
            <color indexed="81"/>
            <rFont val="Tahoma"/>
            <family val="2"/>
          </rPr>
          <t xml:space="preserve"> 4781</t>
        </r>
        <r>
          <rPr>
            <sz val="9"/>
            <color indexed="81"/>
            <rFont val="돋움"/>
            <family val="3"/>
            <charset val="129"/>
          </rPr>
          <t>번지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일원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지구단위계획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변경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결정</t>
        </r>
      </text>
    </comment>
    <comment ref="G43" authorId="0" shapeId="0">
      <text>
        <r>
          <rPr>
            <b/>
            <sz val="9"/>
            <color indexed="81"/>
            <rFont val="Tahoma"/>
            <family val="2"/>
          </rPr>
          <t>Owner: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성남시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고시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</t>
        </r>
        <r>
          <rPr>
            <sz val="9"/>
            <color indexed="81"/>
            <rFont val="Tahoma"/>
            <family val="2"/>
          </rPr>
          <t>2018-169</t>
        </r>
        <r>
          <rPr>
            <sz val="9"/>
            <color indexed="81"/>
            <rFont val="돋움"/>
            <family val="3"/>
            <charset val="129"/>
          </rPr>
          <t>호</t>
        </r>
        <r>
          <rPr>
            <sz val="9"/>
            <color indexed="81"/>
            <rFont val="Tahoma"/>
            <family val="2"/>
          </rPr>
          <t xml:space="preserve">(2018.7.16.) </t>
        </r>
        <r>
          <rPr>
            <sz val="9"/>
            <color indexed="81"/>
            <rFont val="돋움"/>
            <family val="3"/>
            <charset val="129"/>
          </rPr>
          <t>중로</t>
        </r>
        <r>
          <rPr>
            <sz val="9"/>
            <color indexed="81"/>
            <rFont val="Tahoma"/>
            <family val="2"/>
          </rPr>
          <t>1-11</t>
        </r>
        <r>
          <rPr>
            <sz val="9"/>
            <color indexed="81"/>
            <rFont val="돋움"/>
            <family val="3"/>
            <charset val="129"/>
          </rPr>
          <t>호선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경계부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확정측량에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따른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경미한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면적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변경</t>
        </r>
      </text>
    </comment>
    <comment ref="G51" authorId="0" shapeId="0">
      <text>
        <r>
          <rPr>
            <b/>
            <sz val="9"/>
            <color indexed="81"/>
            <rFont val="Tahoma"/>
            <family val="2"/>
          </rPr>
          <t>22,290.80</t>
        </r>
        <r>
          <rPr>
            <b/>
            <sz val="9"/>
            <color indexed="81"/>
            <rFont val="돋움"/>
            <family val="3"/>
            <charset val="129"/>
          </rPr>
          <t>㎡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공원</t>
        </r>
        <r>
          <rPr>
            <b/>
            <sz val="9"/>
            <color indexed="81"/>
            <rFont val="Tahoma"/>
            <family val="2"/>
          </rPr>
          <t>), 1,411.30</t>
        </r>
        <r>
          <rPr>
            <b/>
            <sz val="9"/>
            <color indexed="81"/>
            <rFont val="돋움"/>
            <family val="3"/>
            <charset val="129"/>
          </rPr>
          <t>㎡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유지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저류지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중복결정
성남시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고시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제</t>
        </r>
        <r>
          <rPr>
            <b/>
            <sz val="9"/>
            <color indexed="81"/>
            <rFont val="Tahoma"/>
            <family val="2"/>
          </rPr>
          <t xml:space="preserve">2024 </t>
        </r>
        <r>
          <rPr>
            <b/>
            <sz val="9"/>
            <color indexed="81"/>
            <rFont val="돋움"/>
            <family val="3"/>
            <charset val="129"/>
          </rPr>
          <t>–</t>
        </r>
        <r>
          <rPr>
            <b/>
            <sz val="9"/>
            <color indexed="81"/>
            <rFont val="Tahoma"/>
            <family val="2"/>
          </rPr>
          <t xml:space="preserve"> 118</t>
        </r>
        <r>
          <rPr>
            <b/>
            <sz val="9"/>
            <color indexed="81"/>
            <rFont val="돋움"/>
            <family val="3"/>
            <charset val="129"/>
          </rPr>
          <t>호</t>
        </r>
        <r>
          <rPr>
            <b/>
            <sz val="9"/>
            <color indexed="81"/>
            <rFont val="Tahoma"/>
            <family val="2"/>
          </rPr>
          <t xml:space="preserve">: </t>
        </r>
        <r>
          <rPr>
            <b/>
            <sz val="9"/>
            <color indexed="81"/>
            <rFont val="돋움"/>
            <family val="3"/>
            <charset val="129"/>
          </rPr>
          <t>다목적구장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확장
</t>
        </r>
      </text>
    </comment>
    <comment ref="G53" authorId="0" shapeId="0">
      <text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성남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도시계획시설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시청근린공원</t>
        </r>
        <r>
          <rPr>
            <b/>
            <sz val="9"/>
            <color indexed="81"/>
            <rFont val="Tahoma"/>
            <family val="2"/>
          </rPr>
          <t xml:space="preserve">) </t>
        </r>
        <r>
          <rPr>
            <b/>
            <sz val="9"/>
            <color indexed="81"/>
            <rFont val="돋움"/>
            <family val="3"/>
            <charset val="129"/>
          </rPr>
          <t>공원조성계획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변경</t>
        </r>
        <r>
          <rPr>
            <b/>
            <sz val="9"/>
            <color indexed="81"/>
            <rFont val="Tahoma"/>
            <family val="2"/>
          </rPr>
          <t>)</t>
        </r>
        <r>
          <rPr>
            <b/>
            <sz val="9"/>
            <color indexed="81"/>
            <rFont val="돋움"/>
            <family val="3"/>
            <charset val="129"/>
          </rPr>
          <t>결정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고시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성남시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고시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제</t>
        </r>
        <r>
          <rPr>
            <b/>
            <sz val="9"/>
            <color indexed="81"/>
            <rFont val="Tahoma"/>
            <family val="2"/>
          </rPr>
          <t>2024</t>
        </r>
        <r>
          <rPr>
            <b/>
            <sz val="9"/>
            <color indexed="81"/>
            <rFont val="돋움"/>
            <family val="3"/>
            <charset val="129"/>
          </rPr>
          <t>–</t>
        </r>
        <r>
          <rPr>
            <b/>
            <sz val="9"/>
            <color indexed="81"/>
            <rFont val="Tahoma"/>
            <family val="2"/>
          </rPr>
          <t>235</t>
        </r>
        <r>
          <rPr>
            <b/>
            <sz val="9"/>
            <color indexed="81"/>
            <rFont val="돋움"/>
            <family val="3"/>
            <charset val="129"/>
          </rPr>
          <t>호</t>
        </r>
        <r>
          <rPr>
            <b/>
            <sz val="9"/>
            <color indexed="81"/>
            <rFont val="Tahoma"/>
            <family val="2"/>
          </rPr>
          <t>)</t>
        </r>
      </text>
    </comment>
    <comment ref="G57" authorId="0" shapeId="0">
      <text>
        <r>
          <rPr>
            <b/>
            <sz val="9"/>
            <color indexed="81"/>
            <rFont val="Tahoma"/>
            <family val="2"/>
          </rPr>
          <t>Owner: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성남시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고시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</t>
        </r>
        <r>
          <rPr>
            <sz val="9"/>
            <color indexed="81"/>
            <rFont val="Tahoma"/>
            <family val="2"/>
          </rPr>
          <t>2019-356</t>
        </r>
        <r>
          <rPr>
            <sz val="9"/>
            <color indexed="81"/>
            <rFont val="돋움"/>
            <family val="3"/>
            <charset val="129"/>
          </rPr>
          <t>호</t>
        </r>
        <r>
          <rPr>
            <sz val="9"/>
            <color indexed="81"/>
            <rFont val="Tahoma"/>
            <family val="2"/>
          </rPr>
          <t>(2019.11.25.)</t>
        </r>
      </text>
    </comment>
    <comment ref="G60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성남시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고시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</t>
        </r>
        <r>
          <rPr>
            <sz val="9"/>
            <color indexed="81"/>
            <rFont val="Tahoma"/>
            <family val="2"/>
          </rPr>
          <t>2019-364</t>
        </r>
        <r>
          <rPr>
            <sz val="9"/>
            <color indexed="81"/>
            <rFont val="돋움"/>
            <family val="3"/>
            <charset val="129"/>
          </rPr>
          <t>호
국토부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고시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</t>
        </r>
        <r>
          <rPr>
            <sz val="9"/>
            <color indexed="81"/>
            <rFont val="Tahoma"/>
            <family val="2"/>
          </rPr>
          <t>2023-368</t>
        </r>
        <r>
          <rPr>
            <sz val="9"/>
            <color indexed="81"/>
            <rFont val="돋움"/>
            <family val="3"/>
            <charset val="129"/>
          </rPr>
          <t xml:space="preserve">호
</t>
        </r>
        <r>
          <rPr>
            <sz val="9"/>
            <color indexed="81"/>
            <rFont val="Tahoma"/>
            <family val="2"/>
          </rPr>
          <t xml:space="preserve">(2023. 6. 30.)
</t>
        </r>
        <r>
          <rPr>
            <sz val="9"/>
            <color indexed="81"/>
            <rFont val="돋움"/>
            <family val="3"/>
            <charset val="129"/>
          </rPr>
          <t>위례지구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택지개발사업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개발계획</t>
        </r>
        <r>
          <rPr>
            <sz val="9"/>
            <color indexed="81"/>
            <rFont val="Tahoma"/>
            <family val="2"/>
          </rPr>
          <t>(21</t>
        </r>
        <r>
          <rPr>
            <sz val="9"/>
            <color indexed="81"/>
            <rFont val="돋움"/>
            <family val="3"/>
            <charset val="129"/>
          </rPr>
          <t>차</t>
        </r>
        <r>
          <rPr>
            <sz val="9"/>
            <color indexed="81"/>
            <rFont val="Tahoma"/>
            <family val="2"/>
          </rPr>
          <t xml:space="preserve">) </t>
        </r>
        <r>
          <rPr>
            <sz val="9"/>
            <color indexed="81"/>
            <rFont val="돋움"/>
            <family val="3"/>
            <charset val="129"/>
          </rPr>
          <t>및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실시계획</t>
        </r>
        <r>
          <rPr>
            <sz val="9"/>
            <color indexed="81"/>
            <rFont val="Tahoma"/>
            <family val="2"/>
          </rPr>
          <t>(19</t>
        </r>
        <r>
          <rPr>
            <sz val="9"/>
            <color indexed="81"/>
            <rFont val="돋움"/>
            <family val="3"/>
            <charset val="129"/>
          </rPr>
          <t>차</t>
        </r>
        <r>
          <rPr>
            <sz val="9"/>
            <color indexed="81"/>
            <rFont val="Tahoma"/>
            <family val="2"/>
          </rPr>
          <t>)</t>
        </r>
        <r>
          <rPr>
            <sz val="9"/>
            <color indexed="81"/>
            <rFont val="돋움"/>
            <family val="3"/>
            <charset val="129"/>
          </rPr>
          <t>변경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승인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알림
성남시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고시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</t>
        </r>
        <r>
          <rPr>
            <sz val="9"/>
            <color indexed="81"/>
            <rFont val="Tahoma"/>
            <family val="2"/>
          </rPr>
          <t>2019-364</t>
        </r>
        <r>
          <rPr>
            <sz val="9"/>
            <color indexed="81"/>
            <rFont val="돋움"/>
            <family val="3"/>
            <charset val="129"/>
          </rPr>
          <t>호</t>
        </r>
        <r>
          <rPr>
            <sz val="9"/>
            <color indexed="81"/>
            <rFont val="Tahoma"/>
            <family val="2"/>
          </rPr>
          <t>(2019.12.9.)</t>
        </r>
      </text>
    </comment>
    <comment ref="G61" authorId="0" shapeId="0">
      <text>
        <r>
          <rPr>
            <b/>
            <sz val="9"/>
            <color indexed="81"/>
            <rFont val="Tahoma"/>
            <family val="2"/>
          </rPr>
          <t>Owner:</t>
        </r>
        <r>
          <rPr>
            <sz val="9"/>
            <color indexed="81"/>
            <rFont val="Tahoma"/>
            <family val="2"/>
          </rPr>
          <t xml:space="preserve">
 </t>
        </r>
        <r>
          <rPr>
            <sz val="9"/>
            <color indexed="81"/>
            <rFont val="돋움"/>
            <family val="3"/>
            <charset val="129"/>
          </rPr>
          <t>국토부고시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</t>
        </r>
        <r>
          <rPr>
            <sz val="9"/>
            <color indexed="81"/>
            <rFont val="Tahoma"/>
            <family val="2"/>
          </rPr>
          <t>2023-368</t>
        </r>
        <r>
          <rPr>
            <sz val="9"/>
            <color indexed="81"/>
            <rFont val="돋움"/>
            <family val="3"/>
            <charset val="129"/>
          </rPr>
          <t xml:space="preserve">호
</t>
        </r>
        <r>
          <rPr>
            <sz val="9"/>
            <color indexed="81"/>
            <rFont val="Tahoma"/>
            <family val="2"/>
          </rPr>
          <t xml:space="preserve">(2023. 6. 30.)
</t>
        </r>
        <r>
          <rPr>
            <sz val="9"/>
            <color indexed="81"/>
            <rFont val="돋움"/>
            <family val="3"/>
            <charset val="129"/>
          </rPr>
          <t>위례지구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택지개발사업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개발계획</t>
        </r>
        <r>
          <rPr>
            <sz val="9"/>
            <color indexed="81"/>
            <rFont val="Tahoma"/>
            <family val="2"/>
          </rPr>
          <t>(21</t>
        </r>
        <r>
          <rPr>
            <sz val="9"/>
            <color indexed="81"/>
            <rFont val="돋움"/>
            <family val="3"/>
            <charset val="129"/>
          </rPr>
          <t>차</t>
        </r>
        <r>
          <rPr>
            <sz val="9"/>
            <color indexed="81"/>
            <rFont val="Tahoma"/>
            <family val="2"/>
          </rPr>
          <t xml:space="preserve">) </t>
        </r>
        <r>
          <rPr>
            <sz val="9"/>
            <color indexed="81"/>
            <rFont val="돋움"/>
            <family val="3"/>
            <charset val="129"/>
          </rPr>
          <t>및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실시계획</t>
        </r>
        <r>
          <rPr>
            <sz val="9"/>
            <color indexed="81"/>
            <rFont val="Tahoma"/>
            <family val="2"/>
          </rPr>
          <t>(19</t>
        </r>
        <r>
          <rPr>
            <sz val="9"/>
            <color indexed="81"/>
            <rFont val="돋움"/>
            <family val="3"/>
            <charset val="129"/>
          </rPr>
          <t>차</t>
        </r>
        <r>
          <rPr>
            <sz val="9"/>
            <color indexed="81"/>
            <rFont val="Tahoma"/>
            <family val="2"/>
          </rPr>
          <t>)</t>
        </r>
        <r>
          <rPr>
            <sz val="9"/>
            <color indexed="81"/>
            <rFont val="돋움"/>
            <family val="3"/>
            <charset val="129"/>
          </rPr>
          <t>변경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승인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알림</t>
        </r>
      </text>
    </comment>
    <comment ref="G62" authorId="1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고등지구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지구계획변경</t>
        </r>
        <r>
          <rPr>
            <b/>
            <sz val="9"/>
            <color indexed="81"/>
            <rFont val="Tahoma"/>
            <family val="2"/>
          </rPr>
          <t xml:space="preserve"> 6</t>
        </r>
        <r>
          <rPr>
            <b/>
            <sz val="9"/>
            <color indexed="81"/>
            <rFont val="돋움"/>
            <family val="3"/>
            <charset val="129"/>
          </rPr>
          <t>차고시</t>
        </r>
      </text>
    </comment>
    <comment ref="G63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고등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공공주택지구</t>
        </r>
        <r>
          <rPr>
            <sz val="9"/>
            <color indexed="81"/>
            <rFont val="Tahoma"/>
            <family val="2"/>
          </rPr>
          <t xml:space="preserve"> 6</t>
        </r>
        <r>
          <rPr>
            <sz val="9"/>
            <color indexed="81"/>
            <rFont val="돋움"/>
            <family val="3"/>
            <charset val="129"/>
          </rPr>
          <t>차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변경
</t>
        </r>
      </text>
    </comment>
    <comment ref="G64" authorId="0" shapeId="0">
      <text>
        <r>
          <rPr>
            <b/>
            <sz val="9"/>
            <color indexed="81"/>
            <rFont val="Tahoma"/>
            <family val="2"/>
          </rPr>
          <t>Owner: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지적확정측량에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따른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면적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변경
성남시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고시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</t>
        </r>
        <r>
          <rPr>
            <sz val="9"/>
            <color indexed="81"/>
            <rFont val="Tahoma"/>
            <family val="2"/>
          </rPr>
          <t>2022-93</t>
        </r>
        <r>
          <rPr>
            <sz val="9"/>
            <color indexed="81"/>
            <rFont val="돋움"/>
            <family val="3"/>
            <charset val="129"/>
          </rPr>
          <t>호</t>
        </r>
        <r>
          <rPr>
            <sz val="9"/>
            <color indexed="81"/>
            <rFont val="Tahoma"/>
            <family val="2"/>
          </rPr>
          <t>(2022.5.9.)</t>
        </r>
      </text>
    </comment>
    <comment ref="G66" authorId="0" shapeId="0">
      <text>
        <r>
          <rPr>
            <b/>
            <sz val="9"/>
            <color indexed="81"/>
            <rFont val="Tahoma"/>
            <family val="2"/>
          </rPr>
          <t>Owner: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성남시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고시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</t>
        </r>
        <r>
          <rPr>
            <sz val="9"/>
            <color indexed="81"/>
            <rFont val="Tahoma"/>
            <family val="2"/>
          </rPr>
          <t>2022-202</t>
        </r>
        <r>
          <rPr>
            <sz val="9"/>
            <color indexed="81"/>
            <rFont val="돋움"/>
            <family val="3"/>
            <charset val="129"/>
          </rPr>
          <t>호</t>
        </r>
        <r>
          <rPr>
            <sz val="9"/>
            <color indexed="81"/>
            <rFont val="Tahoma"/>
            <family val="2"/>
          </rPr>
          <t xml:space="preserve">(2022.9.13.) </t>
        </r>
        <r>
          <rPr>
            <sz val="9"/>
            <color indexed="81"/>
            <rFont val="돋움"/>
            <family val="3"/>
            <charset val="129"/>
          </rPr>
          <t>구적오차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정정에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따른</t>
        </r>
        <r>
          <rPr>
            <sz val="9"/>
            <color indexed="81"/>
            <rFont val="Tahoma"/>
            <family val="2"/>
          </rPr>
          <t xml:space="preserve"> 
</t>
        </r>
        <r>
          <rPr>
            <sz val="9"/>
            <color indexed="81"/>
            <rFont val="돋움"/>
            <family val="3"/>
            <charset val="129"/>
          </rPr>
          <t>공원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결정면적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변경
성남시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고시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</t>
        </r>
        <r>
          <rPr>
            <sz val="9"/>
            <color indexed="81"/>
            <rFont val="Tahoma"/>
            <family val="2"/>
          </rPr>
          <t>2023-290</t>
        </r>
        <r>
          <rPr>
            <sz val="9"/>
            <color indexed="81"/>
            <rFont val="돋움"/>
            <family val="3"/>
            <charset val="129"/>
          </rPr>
          <t>호</t>
        </r>
        <r>
          <rPr>
            <sz val="9"/>
            <color indexed="81"/>
            <rFont val="Tahoma"/>
            <family val="2"/>
          </rPr>
          <t>(2023.12.18.) 2030</t>
        </r>
        <r>
          <rPr>
            <sz val="9"/>
            <color indexed="81"/>
            <rFont val="돋움"/>
            <family val="3"/>
            <charset val="129"/>
          </rPr>
          <t>도시계획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재정비
성남시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고시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</t>
        </r>
        <r>
          <rPr>
            <sz val="9"/>
            <color indexed="81"/>
            <rFont val="Tahoma"/>
            <family val="2"/>
          </rPr>
          <t>2024-161</t>
        </r>
        <r>
          <rPr>
            <sz val="9"/>
            <color indexed="81"/>
            <rFont val="돋움"/>
            <family val="3"/>
            <charset val="129"/>
          </rPr>
          <t xml:space="preserve">호
</t>
        </r>
        <r>
          <rPr>
            <sz val="9"/>
            <color indexed="81"/>
            <rFont val="Tahoma"/>
            <family val="2"/>
          </rPr>
          <t xml:space="preserve">(2024.7.29.)
</t>
        </r>
        <r>
          <rPr>
            <sz val="9"/>
            <color indexed="81"/>
            <rFont val="돋움"/>
            <family val="3"/>
            <charset val="129"/>
          </rPr>
          <t>성남시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고시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</t>
        </r>
        <r>
          <rPr>
            <sz val="9"/>
            <color indexed="81"/>
            <rFont val="Tahoma"/>
            <family val="2"/>
          </rPr>
          <t>2024-204</t>
        </r>
        <r>
          <rPr>
            <sz val="9"/>
            <color indexed="81"/>
            <rFont val="돋움"/>
            <family val="3"/>
            <charset val="129"/>
          </rPr>
          <t>호</t>
        </r>
        <r>
          <rPr>
            <sz val="9"/>
            <color indexed="81"/>
            <rFont val="Tahoma"/>
            <family val="2"/>
          </rPr>
          <t xml:space="preserve">(2024.10.7.) : </t>
        </r>
        <r>
          <rPr>
            <sz val="9"/>
            <color indexed="81"/>
            <rFont val="돋움"/>
            <family val="3"/>
            <charset val="129"/>
          </rPr>
          <t>성남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도시관리계획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근린공원</t>
        </r>
        <r>
          <rPr>
            <sz val="9"/>
            <color indexed="81"/>
            <rFont val="Tahoma"/>
            <family val="2"/>
          </rPr>
          <t xml:space="preserve">) </t>
        </r>
        <r>
          <rPr>
            <sz val="9"/>
            <color indexed="81"/>
            <rFont val="돋움"/>
            <family val="3"/>
            <charset val="129"/>
          </rPr>
          <t>결정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경미한변경</t>
        </r>
        <r>
          <rPr>
            <sz val="9"/>
            <color indexed="81"/>
            <rFont val="Tahoma"/>
            <family val="2"/>
          </rPr>
          <t xml:space="preserve">) </t>
        </r>
        <r>
          <rPr>
            <sz val="9"/>
            <color indexed="81"/>
            <rFont val="돋움"/>
            <family val="3"/>
            <charset val="129"/>
          </rPr>
          <t>및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도시계획시설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율동공원</t>
        </r>
        <r>
          <rPr>
            <sz val="9"/>
            <color indexed="81"/>
            <rFont val="Tahoma"/>
            <family val="2"/>
          </rPr>
          <t xml:space="preserve">) </t>
        </r>
        <r>
          <rPr>
            <sz val="9"/>
            <color indexed="81"/>
            <rFont val="돋움"/>
            <family val="3"/>
            <charset val="129"/>
          </rPr>
          <t>실시계획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인가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변경</t>
        </r>
        <r>
          <rPr>
            <sz val="9"/>
            <color indexed="81"/>
            <rFont val="Tahoma"/>
            <family val="2"/>
          </rPr>
          <t xml:space="preserve">) </t>
        </r>
        <r>
          <rPr>
            <sz val="9"/>
            <color indexed="81"/>
            <rFont val="돋움"/>
            <family val="3"/>
            <charset val="129"/>
          </rPr>
          <t>결정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고시</t>
        </r>
      </text>
    </comment>
    <comment ref="G67" authorId="0" shapeId="0">
      <text>
        <r>
          <rPr>
            <b/>
            <sz val="9"/>
            <color indexed="81"/>
            <rFont val="Tahoma"/>
            <family val="2"/>
          </rPr>
          <t>Owner: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성남시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고시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</t>
        </r>
        <r>
          <rPr>
            <sz val="9"/>
            <color indexed="81"/>
            <rFont val="Tahoma"/>
            <family val="2"/>
          </rPr>
          <t>2020-45</t>
        </r>
        <r>
          <rPr>
            <sz val="9"/>
            <color indexed="81"/>
            <rFont val="돋움"/>
            <family val="3"/>
            <charset val="129"/>
          </rPr>
          <t>호</t>
        </r>
        <r>
          <rPr>
            <sz val="9"/>
            <color indexed="81"/>
            <rFont val="Tahoma"/>
            <family val="2"/>
          </rPr>
          <t>(2020.2.17.)</t>
        </r>
      </text>
    </comment>
    <comment ref="G69" authorId="0" shapeId="0">
      <text>
        <r>
          <rPr>
            <b/>
            <sz val="9"/>
            <color indexed="81"/>
            <rFont val="Tahoma"/>
            <family val="2"/>
          </rPr>
          <t>Owner: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국토부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고시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</t>
        </r>
        <r>
          <rPr>
            <sz val="9"/>
            <color indexed="81"/>
            <rFont val="Tahoma"/>
            <family val="2"/>
          </rPr>
          <t>2022-881</t>
        </r>
        <r>
          <rPr>
            <sz val="9"/>
            <color indexed="81"/>
            <rFont val="돋움"/>
            <family val="3"/>
            <charset val="129"/>
          </rPr>
          <t>호</t>
        </r>
        <r>
          <rPr>
            <sz val="9"/>
            <color indexed="81"/>
            <rFont val="Tahoma"/>
            <family val="2"/>
          </rPr>
          <t xml:space="preserve"> (2023. 1. 5.)
</t>
        </r>
        <r>
          <rPr>
            <sz val="9"/>
            <color indexed="81"/>
            <rFont val="돋움"/>
            <family val="3"/>
            <charset val="129"/>
          </rPr>
          <t>지구계획변경</t>
        </r>
        <r>
          <rPr>
            <sz val="9"/>
            <color indexed="81"/>
            <rFont val="Tahoma"/>
            <family val="2"/>
          </rPr>
          <t xml:space="preserve"> 3</t>
        </r>
        <r>
          <rPr>
            <sz val="9"/>
            <color indexed="81"/>
            <rFont val="돋움"/>
            <family val="3"/>
            <charset val="129"/>
          </rPr>
          <t>차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승인
면적</t>
        </r>
        <r>
          <rPr>
            <sz val="9"/>
            <color indexed="81"/>
            <rFont val="Tahoma"/>
            <family val="2"/>
          </rPr>
          <t xml:space="preserve"> 11,337</t>
        </r>
        <r>
          <rPr>
            <sz val="9"/>
            <color indexed="81"/>
            <rFont val="돋움"/>
            <family val="3"/>
            <charset val="129"/>
          </rPr>
          <t>에서</t>
        </r>
        <r>
          <rPr>
            <sz val="9"/>
            <color indexed="81"/>
            <rFont val="Tahoma"/>
            <family val="2"/>
          </rPr>
          <t xml:space="preserve"> 10,562</t>
        </r>
        <r>
          <rPr>
            <sz val="9"/>
            <color indexed="81"/>
            <rFont val="돋움"/>
            <family val="3"/>
            <charset val="129"/>
          </rPr>
          <t>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변경</t>
        </r>
      </text>
    </comment>
    <comment ref="G70" authorId="0" shapeId="0">
      <text>
        <r>
          <rPr>
            <b/>
            <sz val="9"/>
            <color indexed="81"/>
            <rFont val="Tahoma"/>
            <family val="2"/>
          </rPr>
          <t>Owner: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국토교통부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고시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</t>
        </r>
        <r>
          <rPr>
            <sz val="9"/>
            <color indexed="81"/>
            <rFont val="Tahoma"/>
            <family val="2"/>
          </rPr>
          <t>2021-863</t>
        </r>
        <r>
          <rPr>
            <sz val="9"/>
            <color indexed="81"/>
            <rFont val="돋움"/>
            <family val="3"/>
            <charset val="129"/>
          </rPr>
          <t>호</t>
        </r>
        <r>
          <rPr>
            <sz val="9"/>
            <color indexed="81"/>
            <rFont val="Tahoma"/>
            <family val="2"/>
          </rPr>
          <t xml:space="preserve">(2021.6.16.)
</t>
        </r>
        <r>
          <rPr>
            <sz val="9"/>
            <color indexed="81"/>
            <rFont val="돋움"/>
            <family val="3"/>
            <charset val="129"/>
          </rPr>
          <t>지구계획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변경</t>
        </r>
        <r>
          <rPr>
            <sz val="9"/>
            <color indexed="81"/>
            <rFont val="Tahoma"/>
            <family val="2"/>
          </rPr>
          <t>(2</t>
        </r>
        <r>
          <rPr>
            <sz val="9"/>
            <color indexed="81"/>
            <rFont val="돋움"/>
            <family val="3"/>
            <charset val="129"/>
          </rPr>
          <t>차</t>
        </r>
        <r>
          <rPr>
            <sz val="9"/>
            <color indexed="81"/>
            <rFont val="Tahoma"/>
            <family val="2"/>
          </rPr>
          <t xml:space="preserve">) </t>
        </r>
        <r>
          <rPr>
            <sz val="9"/>
            <color indexed="81"/>
            <rFont val="돋움"/>
            <family val="3"/>
            <charset val="129"/>
          </rPr>
          <t>승인
국토부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고시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</t>
        </r>
        <r>
          <rPr>
            <sz val="9"/>
            <color indexed="81"/>
            <rFont val="Tahoma"/>
            <family val="2"/>
          </rPr>
          <t>2022-881</t>
        </r>
        <r>
          <rPr>
            <sz val="9"/>
            <color indexed="81"/>
            <rFont val="돋움"/>
            <family val="3"/>
            <charset val="129"/>
          </rPr>
          <t>호</t>
        </r>
        <r>
          <rPr>
            <sz val="9"/>
            <color indexed="81"/>
            <rFont val="Tahoma"/>
            <family val="2"/>
          </rPr>
          <t xml:space="preserve"> (2023. 1. 5.)
</t>
        </r>
        <r>
          <rPr>
            <sz val="9"/>
            <color indexed="81"/>
            <rFont val="돋움"/>
            <family val="3"/>
            <charset val="129"/>
          </rPr>
          <t>지구계획변경</t>
        </r>
        <r>
          <rPr>
            <sz val="9"/>
            <color indexed="81"/>
            <rFont val="Tahoma"/>
            <family val="2"/>
          </rPr>
          <t xml:space="preserve"> 3</t>
        </r>
        <r>
          <rPr>
            <sz val="9"/>
            <color indexed="81"/>
            <rFont val="돋움"/>
            <family val="3"/>
            <charset val="129"/>
          </rPr>
          <t>차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승인
면적</t>
        </r>
        <r>
          <rPr>
            <sz val="9"/>
            <color indexed="81"/>
            <rFont val="Tahoma"/>
            <family val="2"/>
          </rPr>
          <t xml:space="preserve"> 61,736</t>
        </r>
        <r>
          <rPr>
            <sz val="9"/>
            <color indexed="81"/>
            <rFont val="돋움"/>
            <family val="3"/>
            <charset val="129"/>
          </rPr>
          <t>에서</t>
        </r>
        <r>
          <rPr>
            <sz val="9"/>
            <color indexed="81"/>
            <rFont val="Tahoma"/>
            <family val="2"/>
          </rPr>
          <t xml:space="preserve"> 61,539</t>
        </r>
        <r>
          <rPr>
            <sz val="9"/>
            <color indexed="81"/>
            <rFont val="돋움"/>
            <family val="3"/>
            <charset val="129"/>
          </rPr>
          <t>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변경</t>
        </r>
      </text>
    </comment>
    <comment ref="G71" authorId="0" shapeId="0">
      <text>
        <r>
          <rPr>
            <b/>
            <sz val="9"/>
            <color indexed="81"/>
            <rFont val="Tahoma"/>
            <family val="2"/>
          </rPr>
          <t>Owner: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국토교통부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고시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</t>
        </r>
        <r>
          <rPr>
            <sz val="9"/>
            <color indexed="81"/>
            <rFont val="Tahoma"/>
            <family val="2"/>
          </rPr>
          <t>2021-239</t>
        </r>
        <r>
          <rPr>
            <sz val="9"/>
            <color indexed="81"/>
            <rFont val="돋움"/>
            <family val="3"/>
            <charset val="129"/>
          </rPr>
          <t>호</t>
        </r>
        <r>
          <rPr>
            <sz val="9"/>
            <color indexed="81"/>
            <rFont val="Tahoma"/>
            <family val="2"/>
          </rPr>
          <t xml:space="preserve">(2021.4.6.)
</t>
        </r>
        <r>
          <rPr>
            <sz val="9"/>
            <color indexed="81"/>
            <rFont val="돋움"/>
            <family val="3"/>
            <charset val="129"/>
          </rPr>
          <t>지구계획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변경</t>
        </r>
        <r>
          <rPr>
            <sz val="9"/>
            <color indexed="81"/>
            <rFont val="Tahoma"/>
            <family val="2"/>
          </rPr>
          <t>(1</t>
        </r>
        <r>
          <rPr>
            <sz val="9"/>
            <color indexed="81"/>
            <rFont val="돋움"/>
            <family val="3"/>
            <charset val="129"/>
          </rPr>
          <t>차</t>
        </r>
        <r>
          <rPr>
            <sz val="9"/>
            <color indexed="81"/>
            <rFont val="Tahoma"/>
            <family val="2"/>
          </rPr>
          <t xml:space="preserve">) </t>
        </r>
        <r>
          <rPr>
            <sz val="9"/>
            <color indexed="81"/>
            <rFont val="돋움"/>
            <family val="3"/>
            <charset val="129"/>
          </rPr>
          <t>승인
국토부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고시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</t>
        </r>
        <r>
          <rPr>
            <sz val="9"/>
            <color indexed="81"/>
            <rFont val="Tahoma"/>
            <family val="2"/>
          </rPr>
          <t>2022-881</t>
        </r>
        <r>
          <rPr>
            <sz val="9"/>
            <color indexed="81"/>
            <rFont val="돋움"/>
            <family val="3"/>
            <charset val="129"/>
          </rPr>
          <t>호</t>
        </r>
        <r>
          <rPr>
            <sz val="9"/>
            <color indexed="81"/>
            <rFont val="Tahoma"/>
            <family val="2"/>
          </rPr>
          <t xml:space="preserve"> (2023. 1. 5.)
</t>
        </r>
        <r>
          <rPr>
            <sz val="9"/>
            <color indexed="81"/>
            <rFont val="돋움"/>
            <family val="3"/>
            <charset val="129"/>
          </rPr>
          <t>지구계획변경</t>
        </r>
        <r>
          <rPr>
            <sz val="9"/>
            <color indexed="81"/>
            <rFont val="Tahoma"/>
            <family val="2"/>
          </rPr>
          <t xml:space="preserve"> 3</t>
        </r>
        <r>
          <rPr>
            <sz val="9"/>
            <color indexed="81"/>
            <rFont val="돋움"/>
            <family val="3"/>
            <charset val="129"/>
          </rPr>
          <t>차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승인
면적</t>
        </r>
        <r>
          <rPr>
            <sz val="9"/>
            <color indexed="81"/>
            <rFont val="Tahoma"/>
            <family val="2"/>
          </rPr>
          <t xml:space="preserve"> 37,881</t>
        </r>
        <r>
          <rPr>
            <sz val="9"/>
            <color indexed="81"/>
            <rFont val="돋움"/>
            <family val="3"/>
            <charset val="129"/>
          </rPr>
          <t>에서</t>
        </r>
        <r>
          <rPr>
            <sz val="9"/>
            <color indexed="81"/>
            <rFont val="Tahoma"/>
            <family val="2"/>
          </rPr>
          <t xml:space="preserve"> 38,224</t>
        </r>
        <r>
          <rPr>
            <sz val="9"/>
            <color indexed="81"/>
            <rFont val="돋움"/>
            <family val="3"/>
            <charset val="129"/>
          </rPr>
          <t>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변경</t>
        </r>
      </text>
    </comment>
    <comment ref="G72" authorId="0" shapeId="0">
      <text>
        <r>
          <rPr>
            <b/>
            <sz val="9"/>
            <color indexed="81"/>
            <rFont val="Tahoma"/>
            <family val="2"/>
          </rPr>
          <t>Owner: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국토교통부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고시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</t>
        </r>
        <r>
          <rPr>
            <sz val="9"/>
            <color indexed="81"/>
            <rFont val="Tahoma"/>
            <family val="2"/>
          </rPr>
          <t>2021-1079</t>
        </r>
        <r>
          <rPr>
            <sz val="9"/>
            <color indexed="81"/>
            <rFont val="돋움"/>
            <family val="3"/>
            <charset val="129"/>
          </rPr>
          <t>호</t>
        </r>
        <r>
          <rPr>
            <sz val="9"/>
            <color indexed="81"/>
            <rFont val="Tahoma"/>
            <family val="2"/>
          </rPr>
          <t xml:space="preserve">(2021.9.10.) </t>
        </r>
        <r>
          <rPr>
            <sz val="9"/>
            <color indexed="81"/>
            <rFont val="돋움"/>
            <family val="3"/>
            <charset val="129"/>
          </rPr>
          <t>성남복정</t>
        </r>
        <r>
          <rPr>
            <sz val="9"/>
            <color indexed="81"/>
            <rFont val="Tahoma"/>
            <family val="2"/>
          </rPr>
          <t xml:space="preserve">2 </t>
        </r>
        <r>
          <rPr>
            <sz val="9"/>
            <color indexed="81"/>
            <rFont val="돋움"/>
            <family val="3"/>
            <charset val="129"/>
          </rPr>
          <t>공공주택지구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지구계획변경</t>
        </r>
        <r>
          <rPr>
            <sz val="9"/>
            <color indexed="81"/>
            <rFont val="Tahoma"/>
            <family val="2"/>
          </rPr>
          <t>(1</t>
        </r>
        <r>
          <rPr>
            <sz val="9"/>
            <color indexed="81"/>
            <rFont val="돋움"/>
            <family val="3"/>
            <charset val="129"/>
          </rPr>
          <t>차</t>
        </r>
        <r>
          <rPr>
            <sz val="9"/>
            <color indexed="81"/>
            <rFont val="Tahoma"/>
            <family val="2"/>
          </rPr>
          <t xml:space="preserve">) </t>
        </r>
        <r>
          <rPr>
            <sz val="9"/>
            <color indexed="81"/>
            <rFont val="돋움"/>
            <family val="3"/>
            <charset val="129"/>
          </rPr>
          <t>승인에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따른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면적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변경
</t>
        </r>
        <r>
          <rPr>
            <sz val="9"/>
            <color indexed="81"/>
            <rFont val="Tahoma"/>
            <family val="2"/>
          </rPr>
          <t xml:space="preserve">20,000 </t>
        </r>
        <r>
          <rPr>
            <sz val="9"/>
            <color indexed="81"/>
            <rFont val="돋움"/>
            <family val="3"/>
            <charset val="129"/>
          </rPr>
          <t>→</t>
        </r>
        <r>
          <rPr>
            <sz val="9"/>
            <color indexed="81"/>
            <rFont val="Tahoma"/>
            <family val="2"/>
          </rPr>
          <t xml:space="preserve"> 22,300
</t>
        </r>
        <r>
          <rPr>
            <sz val="9"/>
            <color indexed="81"/>
            <rFont val="돋움"/>
            <family val="3"/>
            <charset val="129"/>
          </rPr>
          <t>국토교통부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고시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</t>
        </r>
        <r>
          <rPr>
            <sz val="9"/>
            <color indexed="81"/>
            <rFont val="Tahoma"/>
            <family val="2"/>
          </rPr>
          <t>2022-431</t>
        </r>
        <r>
          <rPr>
            <sz val="9"/>
            <color indexed="81"/>
            <rFont val="돋움"/>
            <family val="3"/>
            <charset val="129"/>
          </rPr>
          <t>호</t>
        </r>
        <r>
          <rPr>
            <sz val="9"/>
            <color indexed="81"/>
            <rFont val="Tahoma"/>
            <family val="2"/>
          </rPr>
          <t xml:space="preserve">(2022.7.29.) </t>
        </r>
        <r>
          <rPr>
            <sz val="9"/>
            <color indexed="81"/>
            <rFont val="돋움"/>
            <family val="3"/>
            <charset val="129"/>
          </rPr>
          <t>지구계획변경</t>
        </r>
        <r>
          <rPr>
            <sz val="9"/>
            <color indexed="81"/>
            <rFont val="Tahoma"/>
            <family val="2"/>
          </rPr>
          <t>(2</t>
        </r>
        <r>
          <rPr>
            <sz val="9"/>
            <color indexed="81"/>
            <rFont val="돋움"/>
            <family val="3"/>
            <charset val="129"/>
          </rPr>
          <t>차</t>
        </r>
        <r>
          <rPr>
            <sz val="9"/>
            <color indexed="81"/>
            <rFont val="Tahoma"/>
            <family val="2"/>
          </rPr>
          <t xml:space="preserve">) </t>
        </r>
        <r>
          <rPr>
            <sz val="9"/>
            <color indexed="81"/>
            <rFont val="돋움"/>
            <family val="3"/>
            <charset val="129"/>
          </rPr>
          <t>승인에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따른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면적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변경</t>
        </r>
        <r>
          <rPr>
            <sz val="9"/>
            <color indexed="81"/>
            <rFont val="Tahoma"/>
            <family val="2"/>
          </rPr>
          <t xml:space="preserve">
22,300 </t>
        </r>
        <r>
          <rPr>
            <sz val="9"/>
            <color indexed="81"/>
            <rFont val="돋움"/>
            <family val="3"/>
            <charset val="129"/>
          </rPr>
          <t>→</t>
        </r>
        <r>
          <rPr>
            <sz val="9"/>
            <color indexed="81"/>
            <rFont val="Tahoma"/>
            <family val="2"/>
          </rPr>
          <t xml:space="preserve"> 22,353</t>
        </r>
      </text>
    </comment>
    <comment ref="G73" authorId="0" shapeId="0">
      <text>
        <r>
          <rPr>
            <b/>
            <sz val="9"/>
            <color indexed="81"/>
            <rFont val="Tahoma"/>
            <family val="2"/>
          </rPr>
          <t>Owner: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국토교통부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고시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</t>
        </r>
        <r>
          <rPr>
            <sz val="9"/>
            <color indexed="81"/>
            <rFont val="Tahoma"/>
            <family val="2"/>
          </rPr>
          <t>2022-207</t>
        </r>
        <r>
          <rPr>
            <sz val="9"/>
            <color indexed="81"/>
            <rFont val="돋움"/>
            <family val="3"/>
            <charset val="129"/>
          </rPr>
          <t>호</t>
        </r>
        <r>
          <rPr>
            <sz val="9"/>
            <color indexed="81"/>
            <rFont val="Tahoma"/>
            <family val="2"/>
          </rPr>
          <t xml:space="preserve">(2022.4.22.)
</t>
        </r>
        <r>
          <rPr>
            <sz val="9"/>
            <color indexed="81"/>
            <rFont val="돋움"/>
            <family val="3"/>
            <charset val="129"/>
          </rPr>
          <t>판교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</t>
        </r>
        <r>
          <rPr>
            <sz val="9"/>
            <color indexed="81"/>
            <rFont val="Tahoma"/>
            <family val="2"/>
          </rPr>
          <t>2</t>
        </r>
        <r>
          <rPr>
            <sz val="9"/>
            <color indexed="81"/>
            <rFont val="돋움"/>
            <family val="3"/>
            <charset val="129"/>
          </rPr>
          <t>테크노밸리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산업단지계획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변경</t>
        </r>
      </text>
    </comment>
    <comment ref="G74" authorId="0" shapeId="0">
      <text>
        <r>
          <rPr>
            <b/>
            <sz val="9"/>
            <color indexed="81"/>
            <rFont val="Tahoma"/>
            <family val="2"/>
          </rPr>
          <t>Owner: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국토부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고시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</t>
        </r>
        <r>
          <rPr>
            <sz val="9"/>
            <color indexed="81"/>
            <rFont val="Tahoma"/>
            <family val="2"/>
          </rPr>
          <t>2023-916</t>
        </r>
        <r>
          <rPr>
            <sz val="9"/>
            <color indexed="81"/>
            <rFont val="돋움"/>
            <family val="3"/>
            <charset val="129"/>
          </rPr>
          <t xml:space="preserve">호
</t>
        </r>
        <r>
          <rPr>
            <sz val="9"/>
            <color indexed="81"/>
            <rFont val="Tahoma"/>
            <family val="2"/>
          </rPr>
          <t xml:space="preserve">(2023. 12. 29.)
</t>
        </r>
        <r>
          <rPr>
            <sz val="9"/>
            <color indexed="81"/>
            <rFont val="돋움"/>
            <family val="3"/>
            <charset val="129"/>
          </rPr>
          <t>지구계획변경</t>
        </r>
        <r>
          <rPr>
            <sz val="9"/>
            <color indexed="81"/>
            <rFont val="Tahoma"/>
            <family val="2"/>
          </rPr>
          <t xml:space="preserve"> 3</t>
        </r>
        <r>
          <rPr>
            <sz val="9"/>
            <color indexed="81"/>
            <rFont val="돋움"/>
            <family val="3"/>
            <charset val="129"/>
          </rPr>
          <t>차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승인
면적</t>
        </r>
        <r>
          <rPr>
            <sz val="9"/>
            <color indexed="81"/>
            <rFont val="Tahoma"/>
            <family val="2"/>
          </rPr>
          <t xml:space="preserve"> 15,693</t>
        </r>
        <r>
          <rPr>
            <sz val="9"/>
            <color indexed="81"/>
            <rFont val="돋움"/>
            <family val="3"/>
            <charset val="129"/>
          </rPr>
          <t>에서</t>
        </r>
        <r>
          <rPr>
            <sz val="9"/>
            <color indexed="81"/>
            <rFont val="Tahoma"/>
            <family val="2"/>
          </rPr>
          <t xml:space="preserve"> 15,795</t>
        </r>
        <r>
          <rPr>
            <sz val="9"/>
            <color indexed="81"/>
            <rFont val="돋움"/>
            <family val="3"/>
            <charset val="129"/>
          </rPr>
          <t>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변경</t>
        </r>
      </text>
    </comment>
    <comment ref="G76" authorId="0" shapeId="0">
      <text>
        <r>
          <rPr>
            <b/>
            <sz val="9"/>
            <color indexed="81"/>
            <rFont val="Tahoma"/>
            <family val="2"/>
          </rPr>
          <t>Owner: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성남시고시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</t>
        </r>
        <r>
          <rPr>
            <sz val="9"/>
            <color indexed="81"/>
            <rFont val="Tahoma"/>
            <family val="2"/>
          </rPr>
          <t xml:space="preserve">2023-297
</t>
        </r>
      </text>
    </comment>
    <comment ref="G77" authorId="0" shapeId="0">
      <text>
        <r>
          <rPr>
            <b/>
            <sz val="9"/>
            <color indexed="81"/>
            <rFont val="Tahoma"/>
            <family val="2"/>
          </rPr>
          <t>Owner: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성남시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고시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</t>
        </r>
        <r>
          <rPr>
            <sz val="9"/>
            <color indexed="81"/>
            <rFont val="Tahoma"/>
            <family val="2"/>
          </rPr>
          <t>2016-214</t>
        </r>
        <r>
          <rPr>
            <sz val="9"/>
            <color indexed="81"/>
            <rFont val="돋움"/>
            <family val="3"/>
            <charset val="129"/>
          </rPr>
          <t>호</t>
        </r>
        <r>
          <rPr>
            <sz val="9"/>
            <color indexed="81"/>
            <rFont val="Tahoma"/>
            <family val="2"/>
          </rPr>
          <t xml:space="preserve">(2016.11.8.)
</t>
        </r>
        <r>
          <rPr>
            <sz val="9"/>
            <color indexed="81"/>
            <rFont val="돋움"/>
            <family val="3"/>
            <charset val="129"/>
          </rPr>
          <t>성남시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고시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</t>
        </r>
        <r>
          <rPr>
            <sz val="9"/>
            <color indexed="81"/>
            <rFont val="Tahoma"/>
            <family val="2"/>
          </rPr>
          <t>2022-92</t>
        </r>
        <r>
          <rPr>
            <sz val="9"/>
            <color indexed="81"/>
            <rFont val="돋움"/>
            <family val="3"/>
            <charset val="129"/>
          </rPr>
          <t>호</t>
        </r>
        <r>
          <rPr>
            <sz val="9"/>
            <color indexed="81"/>
            <rFont val="Tahoma"/>
            <family val="2"/>
          </rPr>
          <t xml:space="preserve">(2022.5.9.)
</t>
        </r>
        <r>
          <rPr>
            <sz val="9"/>
            <color indexed="81"/>
            <rFont val="돋움"/>
            <family val="3"/>
            <charset val="129"/>
          </rPr>
          <t>성남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판교대장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도시개발사업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도시개발구역</t>
        </r>
        <r>
          <rPr>
            <sz val="9"/>
            <color indexed="81"/>
            <rFont val="Tahoma"/>
            <family val="2"/>
          </rPr>
          <t>(8</t>
        </r>
        <r>
          <rPr>
            <sz val="9"/>
            <color indexed="81"/>
            <rFont val="돋움"/>
            <family val="3"/>
            <charset val="129"/>
          </rPr>
          <t>차</t>
        </r>
        <r>
          <rPr>
            <sz val="9"/>
            <color indexed="81"/>
            <rFont val="Tahoma"/>
            <family val="2"/>
          </rPr>
          <t xml:space="preserve">) </t>
        </r>
        <r>
          <rPr>
            <sz val="9"/>
            <color indexed="81"/>
            <rFont val="돋움"/>
            <family val="3"/>
            <charset val="129"/>
          </rPr>
          <t>및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개발계획</t>
        </r>
        <r>
          <rPr>
            <sz val="9"/>
            <color indexed="81"/>
            <rFont val="Tahoma"/>
            <family val="2"/>
          </rPr>
          <t>(17</t>
        </r>
        <r>
          <rPr>
            <sz val="9"/>
            <color indexed="81"/>
            <rFont val="돋움"/>
            <family val="3"/>
            <charset val="129"/>
          </rPr>
          <t>차</t>
        </r>
        <r>
          <rPr>
            <sz val="9"/>
            <color indexed="81"/>
            <rFont val="Tahoma"/>
            <family val="2"/>
          </rPr>
          <t xml:space="preserve">), </t>
        </r>
        <r>
          <rPr>
            <sz val="9"/>
            <color indexed="81"/>
            <rFont val="돋움"/>
            <family val="3"/>
            <charset val="129"/>
          </rPr>
          <t>실시계획</t>
        </r>
        <r>
          <rPr>
            <sz val="9"/>
            <color indexed="81"/>
            <rFont val="Tahoma"/>
            <family val="2"/>
          </rPr>
          <t>(16</t>
        </r>
        <r>
          <rPr>
            <sz val="9"/>
            <color indexed="81"/>
            <rFont val="돋움"/>
            <family val="3"/>
            <charset val="129"/>
          </rPr>
          <t>차</t>
        </r>
        <r>
          <rPr>
            <sz val="9"/>
            <color indexed="81"/>
            <rFont val="Tahoma"/>
            <family val="2"/>
          </rPr>
          <t xml:space="preserve">) </t>
        </r>
        <r>
          <rPr>
            <sz val="9"/>
            <color indexed="81"/>
            <rFont val="돋움"/>
            <family val="3"/>
            <charset val="129"/>
          </rPr>
          <t>변경인가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고시
</t>
        </r>
        <r>
          <rPr>
            <sz val="9"/>
            <color indexed="81"/>
            <rFont val="Tahoma"/>
            <family val="2"/>
          </rPr>
          <t xml:space="preserve">106,888 </t>
        </r>
        <r>
          <rPr>
            <sz val="9"/>
            <color indexed="81"/>
            <rFont val="돋움"/>
            <family val="3"/>
            <charset val="129"/>
          </rPr>
          <t>→</t>
        </r>
        <r>
          <rPr>
            <sz val="9"/>
            <color indexed="81"/>
            <rFont val="Tahoma"/>
            <family val="2"/>
          </rPr>
          <t xml:space="preserve"> 106,779.3</t>
        </r>
      </text>
    </comment>
    <comment ref="G78" authorId="0" shapeId="0">
      <text>
        <r>
          <rPr>
            <b/>
            <sz val="9"/>
            <color indexed="81"/>
            <rFont val="Tahoma"/>
            <family val="2"/>
          </rPr>
          <t>Owner: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국토부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고시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</t>
        </r>
        <r>
          <rPr>
            <sz val="9"/>
            <color indexed="81"/>
            <rFont val="Tahoma"/>
            <family val="2"/>
          </rPr>
          <t>2023-607</t>
        </r>
        <r>
          <rPr>
            <sz val="9"/>
            <color indexed="81"/>
            <rFont val="돋움"/>
            <family val="3"/>
            <charset val="129"/>
          </rPr>
          <t>호</t>
        </r>
        <r>
          <rPr>
            <sz val="9"/>
            <color indexed="81"/>
            <rFont val="Tahoma"/>
            <family val="2"/>
          </rPr>
          <t xml:space="preserve"> (2023. 10. 31.)
</t>
        </r>
        <r>
          <rPr>
            <sz val="9"/>
            <color indexed="81"/>
            <rFont val="돋움"/>
            <family val="3"/>
            <charset val="129"/>
          </rPr>
          <t>지구계획변경</t>
        </r>
        <r>
          <rPr>
            <sz val="9"/>
            <color indexed="81"/>
            <rFont val="Tahoma"/>
            <family val="2"/>
          </rPr>
          <t xml:space="preserve"> 1</t>
        </r>
        <r>
          <rPr>
            <sz val="9"/>
            <color indexed="81"/>
            <rFont val="돋움"/>
            <family val="3"/>
            <charset val="129"/>
          </rPr>
          <t>차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승인
면적</t>
        </r>
        <r>
          <rPr>
            <sz val="9"/>
            <color indexed="81"/>
            <rFont val="Tahoma"/>
            <family val="2"/>
          </rPr>
          <t xml:space="preserve"> 28,490</t>
        </r>
        <r>
          <rPr>
            <sz val="9"/>
            <color indexed="81"/>
            <rFont val="돋움"/>
            <family val="3"/>
            <charset val="129"/>
          </rPr>
          <t>에서</t>
        </r>
        <r>
          <rPr>
            <sz val="9"/>
            <color indexed="81"/>
            <rFont val="Tahoma"/>
            <family val="2"/>
          </rPr>
          <t xml:space="preserve"> 26,636</t>
        </r>
        <r>
          <rPr>
            <sz val="9"/>
            <color indexed="81"/>
            <rFont val="돋움"/>
            <family val="3"/>
            <charset val="129"/>
          </rPr>
          <t>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변경
성남낙생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공공주택지구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지정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변경</t>
        </r>
        <r>
          <rPr>
            <sz val="9"/>
            <color indexed="81"/>
            <rFont val="Tahoma"/>
            <family val="2"/>
          </rPr>
          <t>(4</t>
        </r>
        <r>
          <rPr>
            <sz val="9"/>
            <color indexed="81"/>
            <rFont val="돋움"/>
            <family val="3"/>
            <charset val="129"/>
          </rPr>
          <t>차</t>
        </r>
        <r>
          <rPr>
            <sz val="9"/>
            <color indexed="81"/>
            <rFont val="Tahoma"/>
            <family val="2"/>
          </rPr>
          <t xml:space="preserve">) </t>
        </r>
        <r>
          <rPr>
            <sz val="9"/>
            <color indexed="81"/>
            <rFont val="돋움"/>
            <family val="3"/>
            <charset val="129"/>
          </rPr>
          <t>및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지구계획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변경</t>
        </r>
        <r>
          <rPr>
            <sz val="9"/>
            <color indexed="81"/>
            <rFont val="Tahoma"/>
            <family val="2"/>
          </rPr>
          <t>(2</t>
        </r>
        <r>
          <rPr>
            <sz val="9"/>
            <color indexed="81"/>
            <rFont val="돋움"/>
            <family val="3"/>
            <charset val="129"/>
          </rPr>
          <t>차</t>
        </r>
        <r>
          <rPr>
            <sz val="9"/>
            <color indexed="81"/>
            <rFont val="Tahoma"/>
            <family val="2"/>
          </rPr>
          <t xml:space="preserve">) </t>
        </r>
        <r>
          <rPr>
            <sz val="9"/>
            <color indexed="81"/>
            <rFont val="돋움"/>
            <family val="3"/>
            <charset val="129"/>
          </rPr>
          <t>승인</t>
        </r>
        <r>
          <rPr>
            <sz val="9"/>
            <color indexed="81"/>
            <rFont val="Tahoma"/>
            <family val="2"/>
          </rPr>
          <t xml:space="preserve">: </t>
        </r>
        <r>
          <rPr>
            <sz val="9"/>
            <color indexed="81"/>
            <rFont val="돋움"/>
            <family val="3"/>
            <charset val="129"/>
          </rPr>
          <t>국토교통부고시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</t>
        </r>
        <r>
          <rPr>
            <sz val="9"/>
            <color indexed="81"/>
            <rFont val="Tahoma"/>
            <family val="2"/>
          </rPr>
          <t>2025-189</t>
        </r>
        <r>
          <rPr>
            <sz val="9"/>
            <color indexed="81"/>
            <rFont val="돋움"/>
            <family val="3"/>
            <charset val="129"/>
          </rPr>
          <t>호</t>
        </r>
        <r>
          <rPr>
            <sz val="9"/>
            <color indexed="81"/>
            <rFont val="Tahoma"/>
            <family val="2"/>
          </rPr>
          <t>(2025</t>
        </r>
        <r>
          <rPr>
            <sz val="9"/>
            <color indexed="81"/>
            <rFont val="돋움"/>
            <family val="3"/>
            <charset val="129"/>
          </rPr>
          <t>년</t>
        </r>
        <r>
          <rPr>
            <sz val="9"/>
            <color indexed="81"/>
            <rFont val="Tahoma"/>
            <family val="2"/>
          </rPr>
          <t xml:space="preserve"> 4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 xml:space="preserve"> 15</t>
        </r>
        <r>
          <rPr>
            <sz val="9"/>
            <color indexed="81"/>
            <rFont val="돋움"/>
            <family val="3"/>
            <charset val="129"/>
          </rPr>
          <t>일</t>
        </r>
        <r>
          <rPr>
            <sz val="9"/>
            <color indexed="81"/>
            <rFont val="Tahoma"/>
            <family val="2"/>
          </rPr>
          <t>)</t>
        </r>
      </text>
    </comment>
    <comment ref="G79" authorId="0" shapeId="0">
      <text>
        <r>
          <rPr>
            <b/>
            <sz val="9"/>
            <color indexed="81"/>
            <rFont val="돋움"/>
            <family val="3"/>
            <charset val="129"/>
          </rPr>
          <t>성남시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고시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제</t>
        </r>
        <r>
          <rPr>
            <b/>
            <sz val="9"/>
            <color indexed="81"/>
            <rFont val="Tahoma"/>
            <family val="2"/>
          </rPr>
          <t>2024-157</t>
        </r>
        <r>
          <rPr>
            <b/>
            <sz val="9"/>
            <color indexed="81"/>
            <rFont val="돋움"/>
            <family val="3"/>
            <charset val="129"/>
          </rPr>
          <t>호</t>
        </r>
        <r>
          <rPr>
            <b/>
            <sz val="9"/>
            <color indexed="81"/>
            <rFont val="Tahoma"/>
            <family val="2"/>
          </rPr>
          <t>(2024.7.29.)</t>
        </r>
      </text>
    </comment>
  </commentList>
</comments>
</file>

<file path=xl/comments4.xml><?xml version="1.0" encoding="utf-8"?>
<comments xmlns="http://schemas.openxmlformats.org/spreadsheetml/2006/main">
  <authors>
    <author>Owner</author>
  </authors>
  <commentList>
    <comment ref="G9" authorId="0" shapeId="0">
      <text>
        <r>
          <rPr>
            <b/>
            <sz val="9"/>
            <color indexed="81"/>
            <rFont val="Tahoma"/>
            <family val="2"/>
          </rPr>
          <t>Owner: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대도시권광역교통위원회고시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</t>
        </r>
        <r>
          <rPr>
            <sz val="9"/>
            <color indexed="81"/>
            <rFont val="Tahoma"/>
            <family val="2"/>
          </rPr>
          <t>2022-05(2022. 12. 1.)</t>
        </r>
        <r>
          <rPr>
            <sz val="9"/>
            <color indexed="81"/>
            <rFont val="돋움"/>
            <family val="3"/>
            <charset val="129"/>
          </rPr>
          <t>호
위례선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도시철도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건설사업에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따른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공원결정면적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변경
</t>
        </r>
        <r>
          <rPr>
            <sz val="9"/>
            <color indexed="81"/>
            <rFont val="Tahoma"/>
            <family val="2"/>
          </rPr>
          <t xml:space="preserve">60,647.3 </t>
        </r>
        <r>
          <rPr>
            <sz val="9"/>
            <color indexed="81"/>
            <rFont val="돋움"/>
            <family val="3"/>
            <charset val="129"/>
          </rPr>
          <t>→</t>
        </r>
        <r>
          <rPr>
            <sz val="9"/>
            <color indexed="81"/>
            <rFont val="Tahoma"/>
            <family val="2"/>
          </rPr>
          <t xml:space="preserve"> 60,049.3</t>
        </r>
      </text>
    </comment>
  </commentList>
</comments>
</file>

<file path=xl/comments5.xml><?xml version="1.0" encoding="utf-8"?>
<comments xmlns="http://schemas.openxmlformats.org/spreadsheetml/2006/main">
  <authors>
    <author>USER</author>
    <author>Owner</author>
  </authors>
  <commentList>
    <comment ref="G8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성호시장지구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도시개발사업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개발계획</t>
        </r>
        <r>
          <rPr>
            <sz val="9"/>
            <color indexed="81"/>
            <rFont val="Tahoma"/>
            <family val="2"/>
          </rPr>
          <t>(3</t>
        </r>
        <r>
          <rPr>
            <sz val="9"/>
            <color indexed="81"/>
            <rFont val="돋움"/>
            <family val="3"/>
            <charset val="129"/>
          </rPr>
          <t>차</t>
        </r>
        <r>
          <rPr>
            <sz val="9"/>
            <color indexed="81"/>
            <rFont val="Tahoma"/>
            <family val="2"/>
          </rPr>
          <t xml:space="preserve">) </t>
        </r>
        <r>
          <rPr>
            <sz val="9"/>
            <color indexed="81"/>
            <rFont val="돋움"/>
            <family val="3"/>
            <charset val="129"/>
          </rPr>
          <t>및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실시계획</t>
        </r>
        <r>
          <rPr>
            <sz val="9"/>
            <color indexed="81"/>
            <rFont val="Tahoma"/>
            <family val="2"/>
          </rPr>
          <t>(1</t>
        </r>
        <r>
          <rPr>
            <sz val="9"/>
            <color indexed="81"/>
            <rFont val="돋움"/>
            <family val="3"/>
            <charset val="129"/>
          </rPr>
          <t>차</t>
        </r>
        <r>
          <rPr>
            <sz val="9"/>
            <color indexed="81"/>
            <rFont val="Tahoma"/>
            <family val="2"/>
          </rPr>
          <t xml:space="preserve">) </t>
        </r>
        <r>
          <rPr>
            <sz val="9"/>
            <color indexed="81"/>
            <rFont val="돋움"/>
            <family val="3"/>
            <charset val="129"/>
          </rPr>
          <t>변경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인가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고시
성남시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고시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</t>
        </r>
        <r>
          <rPr>
            <sz val="9"/>
            <color indexed="81"/>
            <rFont val="Tahoma"/>
            <family val="2"/>
          </rPr>
          <t>2019-380</t>
        </r>
        <r>
          <rPr>
            <sz val="9"/>
            <color indexed="81"/>
            <rFont val="돋움"/>
            <family val="3"/>
            <charset val="129"/>
          </rPr>
          <t>호</t>
        </r>
        <r>
          <rPr>
            <sz val="9"/>
            <color indexed="81"/>
            <rFont val="Tahoma"/>
            <family val="2"/>
          </rPr>
          <t xml:space="preserve"> 2019.12.23.
</t>
        </r>
        <r>
          <rPr>
            <sz val="9"/>
            <color indexed="81"/>
            <rFont val="돋움"/>
            <family val="3"/>
            <charset val="129"/>
          </rPr>
          <t>지하주차장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중복결정
성남시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고시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</t>
        </r>
        <r>
          <rPr>
            <sz val="9"/>
            <color indexed="81"/>
            <rFont val="Tahoma"/>
            <family val="2"/>
          </rPr>
          <t>2021-23</t>
        </r>
        <r>
          <rPr>
            <sz val="9"/>
            <color indexed="81"/>
            <rFont val="돋움"/>
            <family val="3"/>
            <charset val="129"/>
          </rPr>
          <t>호</t>
        </r>
        <r>
          <rPr>
            <sz val="9"/>
            <color indexed="81"/>
            <rFont val="Tahoma"/>
            <family val="2"/>
          </rPr>
          <t>(2021.2.3.)</t>
        </r>
      </text>
    </comment>
    <comment ref="G9" authorId="1" shapeId="0">
      <text>
        <r>
          <rPr>
            <b/>
            <sz val="9"/>
            <color indexed="81"/>
            <rFont val="Tahoma"/>
            <family val="2"/>
          </rPr>
          <t>Owner: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국토교통부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고시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</t>
        </r>
        <r>
          <rPr>
            <sz val="9"/>
            <color indexed="81"/>
            <rFont val="Tahoma"/>
            <family val="2"/>
          </rPr>
          <t>2022-526</t>
        </r>
        <r>
          <rPr>
            <sz val="9"/>
            <color indexed="81"/>
            <rFont val="돋움"/>
            <family val="3"/>
            <charset val="129"/>
          </rPr>
          <t>호</t>
        </r>
        <r>
          <rPr>
            <sz val="9"/>
            <color indexed="81"/>
            <rFont val="Tahoma"/>
            <family val="2"/>
          </rPr>
          <t xml:space="preserve">(2022.8.) </t>
        </r>
        <r>
          <rPr>
            <sz val="9"/>
            <color indexed="81"/>
            <rFont val="돋움"/>
            <family val="3"/>
            <charset val="129"/>
          </rPr>
          <t>성남금토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공공주택지구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지구계획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변경</t>
        </r>
        <r>
          <rPr>
            <sz val="9"/>
            <color indexed="81"/>
            <rFont val="Tahoma"/>
            <family val="2"/>
          </rPr>
          <t>(2</t>
        </r>
        <r>
          <rPr>
            <sz val="9"/>
            <color indexed="81"/>
            <rFont val="돋움"/>
            <family val="3"/>
            <charset val="129"/>
          </rPr>
          <t>차</t>
        </r>
        <r>
          <rPr>
            <sz val="9"/>
            <color indexed="81"/>
            <rFont val="Tahoma"/>
            <family val="2"/>
          </rPr>
          <t xml:space="preserve">) </t>
        </r>
        <r>
          <rPr>
            <sz val="9"/>
            <color indexed="81"/>
            <rFont val="돋움"/>
            <family val="3"/>
            <charset val="129"/>
          </rPr>
          <t>승인
문화공원</t>
        </r>
        <r>
          <rPr>
            <sz val="9"/>
            <color indexed="81"/>
            <rFont val="Tahoma"/>
            <family val="2"/>
          </rPr>
          <t xml:space="preserve"> 6,015 </t>
        </r>
        <r>
          <rPr>
            <sz val="9"/>
            <color indexed="81"/>
            <rFont val="돋움"/>
            <family val="3"/>
            <charset val="129"/>
          </rPr>
          <t>→</t>
        </r>
        <r>
          <rPr>
            <sz val="9"/>
            <color indexed="81"/>
            <rFont val="Tahoma"/>
            <family val="2"/>
          </rPr>
          <t xml:space="preserve"> 5,661
</t>
        </r>
        <r>
          <rPr>
            <sz val="9"/>
            <color indexed="81"/>
            <rFont val="돋움"/>
            <family val="3"/>
            <charset val="129"/>
          </rPr>
          <t>국토부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고시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</t>
        </r>
        <r>
          <rPr>
            <sz val="9"/>
            <color indexed="81"/>
            <rFont val="Tahoma"/>
            <family val="2"/>
          </rPr>
          <t>2023-916</t>
        </r>
        <r>
          <rPr>
            <sz val="9"/>
            <color indexed="81"/>
            <rFont val="돋움"/>
            <family val="3"/>
            <charset val="129"/>
          </rPr>
          <t>호</t>
        </r>
        <r>
          <rPr>
            <sz val="9"/>
            <color indexed="81"/>
            <rFont val="Tahoma"/>
            <family val="2"/>
          </rPr>
          <t xml:space="preserve"> (2023. 12. 29.)
</t>
        </r>
        <r>
          <rPr>
            <sz val="9"/>
            <color indexed="81"/>
            <rFont val="돋움"/>
            <family val="3"/>
            <charset val="129"/>
          </rPr>
          <t>지구계획변경</t>
        </r>
        <r>
          <rPr>
            <sz val="9"/>
            <color indexed="81"/>
            <rFont val="Tahoma"/>
            <family val="2"/>
          </rPr>
          <t xml:space="preserve"> 3</t>
        </r>
        <r>
          <rPr>
            <sz val="9"/>
            <color indexed="81"/>
            <rFont val="돋움"/>
            <family val="3"/>
            <charset val="129"/>
          </rPr>
          <t>차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승인
면적</t>
        </r>
        <r>
          <rPr>
            <sz val="9"/>
            <color indexed="81"/>
            <rFont val="Tahoma"/>
            <family val="2"/>
          </rPr>
          <t xml:space="preserve"> 5,661</t>
        </r>
        <r>
          <rPr>
            <sz val="9"/>
            <color indexed="81"/>
            <rFont val="돋움"/>
            <family val="3"/>
            <charset val="129"/>
          </rPr>
          <t>에서</t>
        </r>
        <r>
          <rPr>
            <sz val="9"/>
            <color indexed="81"/>
            <rFont val="Tahoma"/>
            <family val="2"/>
          </rPr>
          <t xml:space="preserve"> 5,659</t>
        </r>
        <r>
          <rPr>
            <sz val="9"/>
            <color indexed="81"/>
            <rFont val="돋움"/>
            <family val="3"/>
            <charset val="129"/>
          </rPr>
          <t>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변경</t>
        </r>
      </text>
    </comment>
    <comment ref="G13" authorId="1" shapeId="0">
      <text>
        <r>
          <rPr>
            <b/>
            <sz val="9"/>
            <color indexed="81"/>
            <rFont val="돋움"/>
            <family val="3"/>
            <charset val="129"/>
          </rPr>
          <t>성남시</t>
        </r>
        <r>
          <rPr>
            <b/>
            <sz val="9"/>
            <color indexed="81"/>
            <rFont val="Tahoma"/>
            <family val="2"/>
          </rPr>
          <t xml:space="preserve"> 2025-117</t>
        </r>
        <r>
          <rPr>
            <b/>
            <sz val="9"/>
            <color indexed="81"/>
            <rFont val="돋움"/>
            <family val="3"/>
            <charset val="129"/>
          </rPr>
          <t>호</t>
        </r>
        <r>
          <rPr>
            <b/>
            <sz val="9"/>
            <color indexed="81"/>
            <rFont val="Tahoma"/>
            <family val="2"/>
          </rPr>
          <t xml:space="preserve">(2025.5.1.) </t>
        </r>
        <r>
          <rPr>
            <b/>
            <sz val="9"/>
            <color indexed="81"/>
            <rFont val="돋움"/>
            <family val="3"/>
            <charset val="129"/>
          </rPr>
          <t>증</t>
        </r>
        <r>
          <rPr>
            <b/>
            <sz val="9"/>
            <color indexed="81"/>
            <rFont val="Tahoma"/>
            <family val="2"/>
          </rPr>
          <t xml:space="preserve">0.1: </t>
        </r>
        <r>
          <rPr>
            <b/>
            <sz val="9"/>
            <color indexed="81"/>
            <rFont val="돋움"/>
            <family val="3"/>
            <charset val="129"/>
          </rPr>
          <t>지적경계측량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결과에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따른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구적오차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정정</t>
        </r>
      </text>
    </comment>
    <comment ref="G14" authorId="1" shapeId="0">
      <text>
        <r>
          <rPr>
            <b/>
            <sz val="9"/>
            <color indexed="81"/>
            <rFont val="돋움"/>
            <family val="3"/>
            <charset val="129"/>
          </rPr>
          <t>성남시</t>
        </r>
        <r>
          <rPr>
            <b/>
            <sz val="9"/>
            <color indexed="81"/>
            <rFont val="Tahoma"/>
            <family val="2"/>
          </rPr>
          <t xml:space="preserve"> 2025-117</t>
        </r>
        <r>
          <rPr>
            <b/>
            <sz val="9"/>
            <color indexed="81"/>
            <rFont val="돋움"/>
            <family val="3"/>
            <charset val="129"/>
          </rPr>
          <t>호</t>
        </r>
        <r>
          <rPr>
            <b/>
            <sz val="9"/>
            <color indexed="81"/>
            <rFont val="Tahoma"/>
            <family val="2"/>
          </rPr>
          <t xml:space="preserve">(2025.5.1.) </t>
        </r>
        <r>
          <rPr>
            <b/>
            <sz val="9"/>
            <color indexed="81"/>
            <rFont val="돋움"/>
            <family val="3"/>
            <charset val="129"/>
          </rPr>
          <t>증</t>
        </r>
        <r>
          <rPr>
            <b/>
            <sz val="9"/>
            <color indexed="81"/>
            <rFont val="Tahoma"/>
            <family val="2"/>
          </rPr>
          <t xml:space="preserve">0.2: </t>
        </r>
        <r>
          <rPr>
            <b/>
            <sz val="9"/>
            <color indexed="81"/>
            <rFont val="돋움"/>
            <family val="3"/>
            <charset val="129"/>
          </rPr>
          <t>지적경계측량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결과에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따른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구적오차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정정</t>
        </r>
      </text>
    </comment>
    <comment ref="G15" authorId="1" shapeId="0">
      <text>
        <r>
          <rPr>
            <b/>
            <sz val="9"/>
            <color indexed="81"/>
            <rFont val="돋움"/>
            <family val="3"/>
            <charset val="129"/>
          </rPr>
          <t>성남시</t>
        </r>
        <r>
          <rPr>
            <b/>
            <sz val="9"/>
            <color indexed="81"/>
            <rFont val="Tahoma"/>
            <family val="2"/>
          </rPr>
          <t xml:space="preserve"> 2025-117</t>
        </r>
        <r>
          <rPr>
            <b/>
            <sz val="9"/>
            <color indexed="81"/>
            <rFont val="돋움"/>
            <family val="3"/>
            <charset val="129"/>
          </rPr>
          <t>호</t>
        </r>
        <r>
          <rPr>
            <b/>
            <sz val="9"/>
            <color indexed="81"/>
            <rFont val="Tahoma"/>
            <family val="2"/>
          </rPr>
          <t xml:space="preserve">(2025.5.1.) </t>
        </r>
        <r>
          <rPr>
            <b/>
            <sz val="9"/>
            <color indexed="81"/>
            <rFont val="돋움"/>
            <family val="3"/>
            <charset val="129"/>
          </rPr>
          <t>감</t>
        </r>
        <r>
          <rPr>
            <b/>
            <sz val="9"/>
            <color indexed="81"/>
            <rFont val="Tahoma"/>
            <family val="2"/>
          </rPr>
          <t xml:space="preserve">)0.2
: </t>
        </r>
        <r>
          <rPr>
            <b/>
            <sz val="9"/>
            <color indexed="81"/>
            <rFont val="돋움"/>
            <family val="3"/>
            <charset val="129"/>
          </rPr>
          <t>지적경계측량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결과에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따른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구적오차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정정</t>
        </r>
      </text>
    </comment>
  </commentList>
</comments>
</file>

<file path=xl/comments6.xml><?xml version="1.0" encoding="utf-8"?>
<comments xmlns="http://schemas.openxmlformats.org/spreadsheetml/2006/main">
  <authors>
    <author>Owner</author>
  </authors>
  <commentList>
    <comment ref="G8" authorId="0" shapeId="0">
      <text>
        <r>
          <rPr>
            <b/>
            <sz val="9"/>
            <color indexed="81"/>
            <rFont val="돋움"/>
            <family val="3"/>
            <charset val="129"/>
          </rPr>
          <t>성남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도시계획시설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대왕저수지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수변공원</t>
        </r>
        <r>
          <rPr>
            <b/>
            <sz val="9"/>
            <color indexed="81"/>
            <rFont val="Tahoma"/>
            <family val="2"/>
          </rPr>
          <t xml:space="preserve">) </t>
        </r>
        <r>
          <rPr>
            <b/>
            <sz val="9"/>
            <color indexed="81"/>
            <rFont val="돋움"/>
            <family val="3"/>
            <charset val="129"/>
          </rPr>
          <t>사업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실시계획인가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변경</t>
        </r>
        <r>
          <rPr>
            <b/>
            <sz val="9"/>
            <color indexed="81"/>
            <rFont val="Tahoma"/>
            <family val="2"/>
          </rPr>
          <t xml:space="preserve">) </t>
        </r>
        <r>
          <rPr>
            <b/>
            <sz val="9"/>
            <color indexed="81"/>
            <rFont val="돋움"/>
            <family val="3"/>
            <charset val="129"/>
          </rPr>
          <t>고시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성남시고시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제</t>
        </r>
        <r>
          <rPr>
            <b/>
            <sz val="9"/>
            <color indexed="81"/>
            <rFont val="Tahoma"/>
            <family val="2"/>
          </rPr>
          <t xml:space="preserve"> 2023-293</t>
        </r>
        <r>
          <rPr>
            <b/>
            <sz val="9"/>
            <color indexed="81"/>
            <rFont val="돋움"/>
            <family val="3"/>
            <charset val="129"/>
          </rPr>
          <t>호</t>
        </r>
        <r>
          <rPr>
            <b/>
            <sz val="9"/>
            <color indexed="81"/>
            <rFont val="Tahoma"/>
            <family val="2"/>
          </rPr>
          <t>)</t>
        </r>
      </text>
    </comment>
    <comment ref="G10" authorId="0" shapeId="0">
      <text>
        <r>
          <rPr>
            <b/>
            <sz val="9"/>
            <color indexed="81"/>
            <rFont val="Tahoma"/>
            <family val="2"/>
          </rPr>
          <t>Owner: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국토부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고시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</t>
        </r>
        <r>
          <rPr>
            <sz val="9"/>
            <color indexed="81"/>
            <rFont val="Tahoma"/>
            <family val="2"/>
          </rPr>
          <t>2023-916</t>
        </r>
        <r>
          <rPr>
            <sz val="9"/>
            <color indexed="81"/>
            <rFont val="돋움"/>
            <family val="3"/>
            <charset val="129"/>
          </rPr>
          <t>호</t>
        </r>
        <r>
          <rPr>
            <sz val="9"/>
            <color indexed="81"/>
            <rFont val="Tahoma"/>
            <family val="2"/>
          </rPr>
          <t xml:space="preserve"> (2023. 12. 29.)
</t>
        </r>
        <r>
          <rPr>
            <sz val="9"/>
            <color indexed="81"/>
            <rFont val="돋움"/>
            <family val="3"/>
            <charset val="129"/>
          </rPr>
          <t>지구계획변경</t>
        </r>
        <r>
          <rPr>
            <sz val="9"/>
            <color indexed="81"/>
            <rFont val="Tahoma"/>
            <family val="2"/>
          </rPr>
          <t xml:space="preserve"> 3</t>
        </r>
        <r>
          <rPr>
            <sz val="9"/>
            <color indexed="81"/>
            <rFont val="돋움"/>
            <family val="3"/>
            <charset val="129"/>
          </rPr>
          <t>차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승인
면적</t>
        </r>
        <r>
          <rPr>
            <sz val="9"/>
            <color indexed="81"/>
            <rFont val="Tahoma"/>
            <family val="2"/>
          </rPr>
          <t xml:space="preserve"> 15,597</t>
        </r>
        <r>
          <rPr>
            <sz val="9"/>
            <color indexed="81"/>
            <rFont val="돋움"/>
            <family val="3"/>
            <charset val="129"/>
          </rPr>
          <t>에서</t>
        </r>
        <r>
          <rPr>
            <sz val="9"/>
            <color indexed="81"/>
            <rFont val="Tahoma"/>
            <family val="2"/>
          </rPr>
          <t xml:space="preserve"> 18,328</t>
        </r>
        <r>
          <rPr>
            <sz val="9"/>
            <color indexed="81"/>
            <rFont val="돋움"/>
            <family val="3"/>
            <charset val="129"/>
          </rPr>
          <t>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변경</t>
        </r>
      </text>
    </comment>
    <comment ref="G11" authorId="0" shapeId="0">
      <text>
        <r>
          <rPr>
            <b/>
            <sz val="9"/>
            <color indexed="81"/>
            <rFont val="Tahoma"/>
            <family val="2"/>
          </rPr>
          <t>Owner: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국토부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고시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</t>
        </r>
        <r>
          <rPr>
            <sz val="9"/>
            <color indexed="81"/>
            <rFont val="Tahoma"/>
            <family val="2"/>
          </rPr>
          <t>2023-916</t>
        </r>
        <r>
          <rPr>
            <sz val="9"/>
            <color indexed="81"/>
            <rFont val="돋움"/>
            <family val="3"/>
            <charset val="129"/>
          </rPr>
          <t>호</t>
        </r>
        <r>
          <rPr>
            <sz val="9"/>
            <color indexed="81"/>
            <rFont val="Tahoma"/>
            <family val="2"/>
          </rPr>
          <t xml:space="preserve"> (2023. 12. 29.)
</t>
        </r>
        <r>
          <rPr>
            <sz val="9"/>
            <color indexed="81"/>
            <rFont val="돋움"/>
            <family val="3"/>
            <charset val="129"/>
          </rPr>
          <t>지구계획변경</t>
        </r>
        <r>
          <rPr>
            <sz val="9"/>
            <color indexed="81"/>
            <rFont val="Tahoma"/>
            <family val="2"/>
          </rPr>
          <t xml:space="preserve"> 3</t>
        </r>
        <r>
          <rPr>
            <sz val="9"/>
            <color indexed="81"/>
            <rFont val="돋움"/>
            <family val="3"/>
            <charset val="129"/>
          </rPr>
          <t>차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승인
면적</t>
        </r>
        <r>
          <rPr>
            <sz val="9"/>
            <color indexed="81"/>
            <rFont val="Tahoma"/>
            <family val="2"/>
          </rPr>
          <t xml:space="preserve"> 11,140</t>
        </r>
        <r>
          <rPr>
            <sz val="9"/>
            <color indexed="81"/>
            <rFont val="돋움"/>
            <family val="3"/>
            <charset val="129"/>
          </rPr>
          <t>에서</t>
        </r>
        <r>
          <rPr>
            <sz val="9"/>
            <color indexed="81"/>
            <rFont val="Tahoma"/>
            <family val="2"/>
          </rPr>
          <t xml:space="preserve"> 9,872</t>
        </r>
        <r>
          <rPr>
            <sz val="9"/>
            <color indexed="81"/>
            <rFont val="돋움"/>
            <family val="3"/>
            <charset val="129"/>
          </rPr>
          <t>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변경</t>
        </r>
      </text>
    </comment>
    <comment ref="G12" authorId="0" shapeId="0">
      <text>
        <r>
          <rPr>
            <sz val="9"/>
            <color indexed="81"/>
            <rFont val="돋움"/>
            <family val="3"/>
            <charset val="129"/>
          </rPr>
          <t>성남낙생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공공주택지구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지정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변경</t>
        </r>
        <r>
          <rPr>
            <sz val="9"/>
            <color indexed="81"/>
            <rFont val="Tahoma"/>
            <family val="2"/>
          </rPr>
          <t>(4</t>
        </r>
        <r>
          <rPr>
            <sz val="9"/>
            <color indexed="81"/>
            <rFont val="돋움"/>
            <family val="3"/>
            <charset val="129"/>
          </rPr>
          <t>차</t>
        </r>
        <r>
          <rPr>
            <sz val="9"/>
            <color indexed="81"/>
            <rFont val="Tahoma"/>
            <family val="2"/>
          </rPr>
          <t xml:space="preserve">) </t>
        </r>
        <r>
          <rPr>
            <sz val="9"/>
            <color indexed="81"/>
            <rFont val="돋움"/>
            <family val="3"/>
            <charset val="129"/>
          </rPr>
          <t>및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지구계획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변경</t>
        </r>
        <r>
          <rPr>
            <sz val="9"/>
            <color indexed="81"/>
            <rFont val="Tahoma"/>
            <family val="2"/>
          </rPr>
          <t>(2</t>
        </r>
        <r>
          <rPr>
            <sz val="9"/>
            <color indexed="81"/>
            <rFont val="돋움"/>
            <family val="3"/>
            <charset val="129"/>
          </rPr>
          <t>차</t>
        </r>
        <r>
          <rPr>
            <sz val="9"/>
            <color indexed="81"/>
            <rFont val="Tahoma"/>
            <family val="2"/>
          </rPr>
          <t xml:space="preserve">) </t>
        </r>
        <r>
          <rPr>
            <sz val="9"/>
            <color indexed="81"/>
            <rFont val="돋움"/>
            <family val="3"/>
            <charset val="129"/>
          </rPr>
          <t>승인</t>
        </r>
        <r>
          <rPr>
            <sz val="9"/>
            <color indexed="81"/>
            <rFont val="Tahoma"/>
            <family val="2"/>
          </rPr>
          <t xml:space="preserve">: </t>
        </r>
        <r>
          <rPr>
            <sz val="9"/>
            <color indexed="81"/>
            <rFont val="돋움"/>
            <family val="3"/>
            <charset val="129"/>
          </rPr>
          <t>국토교통부고시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</t>
        </r>
        <r>
          <rPr>
            <sz val="9"/>
            <color indexed="81"/>
            <rFont val="Tahoma"/>
            <family val="2"/>
          </rPr>
          <t>2025-189</t>
        </r>
        <r>
          <rPr>
            <sz val="9"/>
            <color indexed="81"/>
            <rFont val="돋움"/>
            <family val="3"/>
            <charset val="129"/>
          </rPr>
          <t>호</t>
        </r>
        <r>
          <rPr>
            <sz val="9"/>
            <color indexed="81"/>
            <rFont val="Tahoma"/>
            <family val="2"/>
          </rPr>
          <t>(2025</t>
        </r>
        <r>
          <rPr>
            <sz val="9"/>
            <color indexed="81"/>
            <rFont val="돋움"/>
            <family val="3"/>
            <charset val="129"/>
          </rPr>
          <t>년</t>
        </r>
        <r>
          <rPr>
            <sz val="9"/>
            <color indexed="81"/>
            <rFont val="Tahoma"/>
            <family val="2"/>
          </rPr>
          <t xml:space="preserve"> 4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 xml:space="preserve"> 15</t>
        </r>
        <r>
          <rPr>
            <sz val="9"/>
            <color indexed="81"/>
            <rFont val="돋움"/>
            <family val="3"/>
            <charset val="129"/>
          </rPr>
          <t>일</t>
        </r>
        <r>
          <rPr>
            <sz val="9"/>
            <color indexed="81"/>
            <rFont val="Tahoma"/>
            <family val="2"/>
          </rPr>
          <t>)</t>
        </r>
      </text>
    </comment>
    <comment ref="G13" authorId="0" shapeId="0">
      <text>
        <r>
          <rPr>
            <sz val="9"/>
            <color indexed="81"/>
            <rFont val="돋움"/>
            <family val="3"/>
            <charset val="129"/>
          </rPr>
          <t>성남낙생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공공주택지구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지정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변경</t>
        </r>
        <r>
          <rPr>
            <sz val="9"/>
            <color indexed="81"/>
            <rFont val="Tahoma"/>
            <family val="2"/>
          </rPr>
          <t>(4</t>
        </r>
        <r>
          <rPr>
            <sz val="9"/>
            <color indexed="81"/>
            <rFont val="돋움"/>
            <family val="3"/>
            <charset val="129"/>
          </rPr>
          <t>차</t>
        </r>
        <r>
          <rPr>
            <sz val="9"/>
            <color indexed="81"/>
            <rFont val="Tahoma"/>
            <family val="2"/>
          </rPr>
          <t xml:space="preserve">) </t>
        </r>
        <r>
          <rPr>
            <sz val="9"/>
            <color indexed="81"/>
            <rFont val="돋움"/>
            <family val="3"/>
            <charset val="129"/>
          </rPr>
          <t>및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지구계획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변경</t>
        </r>
        <r>
          <rPr>
            <sz val="9"/>
            <color indexed="81"/>
            <rFont val="Tahoma"/>
            <family val="2"/>
          </rPr>
          <t>(2</t>
        </r>
        <r>
          <rPr>
            <sz val="9"/>
            <color indexed="81"/>
            <rFont val="돋움"/>
            <family val="3"/>
            <charset val="129"/>
          </rPr>
          <t>차</t>
        </r>
        <r>
          <rPr>
            <sz val="9"/>
            <color indexed="81"/>
            <rFont val="Tahoma"/>
            <family val="2"/>
          </rPr>
          <t xml:space="preserve">) </t>
        </r>
        <r>
          <rPr>
            <sz val="9"/>
            <color indexed="81"/>
            <rFont val="돋움"/>
            <family val="3"/>
            <charset val="129"/>
          </rPr>
          <t>승인</t>
        </r>
        <r>
          <rPr>
            <sz val="9"/>
            <color indexed="81"/>
            <rFont val="Tahoma"/>
            <family val="2"/>
          </rPr>
          <t xml:space="preserve">: </t>
        </r>
        <r>
          <rPr>
            <sz val="9"/>
            <color indexed="81"/>
            <rFont val="돋움"/>
            <family val="3"/>
            <charset val="129"/>
          </rPr>
          <t>국토교통부고시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</t>
        </r>
        <r>
          <rPr>
            <sz val="9"/>
            <color indexed="81"/>
            <rFont val="Tahoma"/>
            <family val="2"/>
          </rPr>
          <t>2025-189</t>
        </r>
        <r>
          <rPr>
            <sz val="9"/>
            <color indexed="81"/>
            <rFont val="돋움"/>
            <family val="3"/>
            <charset val="129"/>
          </rPr>
          <t>호</t>
        </r>
        <r>
          <rPr>
            <sz val="9"/>
            <color indexed="81"/>
            <rFont val="Tahoma"/>
            <family val="2"/>
          </rPr>
          <t>(2025</t>
        </r>
        <r>
          <rPr>
            <sz val="9"/>
            <color indexed="81"/>
            <rFont val="돋움"/>
            <family val="3"/>
            <charset val="129"/>
          </rPr>
          <t>년</t>
        </r>
        <r>
          <rPr>
            <sz val="9"/>
            <color indexed="81"/>
            <rFont val="Tahoma"/>
            <family val="2"/>
          </rPr>
          <t xml:space="preserve"> 4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 xml:space="preserve"> 15</t>
        </r>
        <r>
          <rPr>
            <sz val="9"/>
            <color indexed="81"/>
            <rFont val="돋움"/>
            <family val="3"/>
            <charset val="129"/>
          </rPr>
          <t>일</t>
        </r>
        <r>
          <rPr>
            <sz val="9"/>
            <color indexed="81"/>
            <rFont val="Tahoma"/>
            <family val="2"/>
          </rPr>
          <t>)</t>
        </r>
      </text>
    </comment>
  </commentList>
</comments>
</file>

<file path=xl/comments7.xml><?xml version="1.0" encoding="utf-8"?>
<comments xmlns="http://schemas.openxmlformats.org/spreadsheetml/2006/main">
  <authors>
    <author>Owner</author>
  </authors>
  <commentList>
    <comment ref="G8" authorId="0" shapeId="0">
      <text>
        <r>
          <rPr>
            <b/>
            <sz val="9"/>
            <color indexed="81"/>
            <rFont val="Tahoma"/>
            <family val="2"/>
          </rPr>
          <t xml:space="preserve">Owner:
</t>
        </r>
        <r>
          <rPr>
            <sz val="9"/>
            <color indexed="81"/>
            <rFont val="돋움"/>
            <family val="3"/>
            <charset val="129"/>
          </rPr>
          <t>성남시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고시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</t>
        </r>
        <r>
          <rPr>
            <sz val="9"/>
            <color indexed="81"/>
            <rFont val="Tahoma"/>
            <family val="2"/>
          </rPr>
          <t>2020-178</t>
        </r>
        <r>
          <rPr>
            <sz val="9"/>
            <color indexed="81"/>
            <rFont val="돋움"/>
            <family val="3"/>
            <charset val="129"/>
          </rPr>
          <t>호</t>
        </r>
        <r>
          <rPr>
            <sz val="9"/>
            <color indexed="81"/>
            <rFont val="Tahoma"/>
            <family val="2"/>
          </rPr>
          <t xml:space="preserve">(2020.7.1.) </t>
        </r>
        <r>
          <rPr>
            <sz val="9"/>
            <color indexed="81"/>
            <rFont val="돋움"/>
            <family val="3"/>
            <charset val="129"/>
          </rPr>
          <t>공원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일몰제에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따른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미집행구간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실효
성남시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고시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</t>
        </r>
        <r>
          <rPr>
            <sz val="9"/>
            <color indexed="81"/>
            <rFont val="Tahoma"/>
            <family val="2"/>
          </rPr>
          <t>2020-205</t>
        </r>
        <r>
          <rPr>
            <sz val="9"/>
            <color indexed="81"/>
            <rFont val="돋움"/>
            <family val="3"/>
            <charset val="129"/>
          </rPr>
          <t>호</t>
        </r>
        <r>
          <rPr>
            <sz val="9"/>
            <color indexed="81"/>
            <rFont val="Tahoma"/>
            <family val="2"/>
          </rPr>
          <t xml:space="preserve">(2020.8.18.) </t>
        </r>
        <r>
          <rPr>
            <sz val="9"/>
            <color indexed="81"/>
            <rFont val="돋움"/>
            <family val="3"/>
            <charset val="129"/>
          </rPr>
          <t>장기미집행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도시계획시설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결정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실효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정정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고시
성남시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고시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</t>
        </r>
        <r>
          <rPr>
            <sz val="9"/>
            <color indexed="81"/>
            <rFont val="Tahoma"/>
            <family val="2"/>
          </rPr>
          <t>2022-31</t>
        </r>
        <r>
          <rPr>
            <sz val="9"/>
            <color indexed="81"/>
            <rFont val="돋움"/>
            <family val="3"/>
            <charset val="129"/>
          </rPr>
          <t>호</t>
        </r>
        <r>
          <rPr>
            <sz val="9"/>
            <color indexed="81"/>
            <rFont val="Tahoma"/>
            <family val="2"/>
          </rPr>
          <t xml:space="preserve">(2022.3.7.) </t>
        </r>
        <r>
          <rPr>
            <sz val="9"/>
            <color indexed="81"/>
            <rFont val="돋움"/>
            <family val="3"/>
            <charset val="129"/>
          </rPr>
          <t>토지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등록사항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정정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결과에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따라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발생한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구적오차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정정</t>
        </r>
      </text>
    </comment>
  </commentList>
</comments>
</file>

<file path=xl/comments8.xml><?xml version="1.0" encoding="utf-8"?>
<comments xmlns="http://schemas.openxmlformats.org/spreadsheetml/2006/main">
  <authors>
    <author>Owner</author>
  </authors>
  <commentList>
    <comment ref="G11" authorId="0" shapeId="0">
      <text>
        <r>
          <rPr>
            <b/>
            <sz val="9"/>
            <color indexed="81"/>
            <rFont val="Tahoma"/>
            <family val="2"/>
          </rPr>
          <t>Owner: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성남시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고시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</t>
        </r>
        <r>
          <rPr>
            <sz val="9"/>
            <color indexed="81"/>
            <rFont val="Tahoma"/>
            <family val="2"/>
          </rPr>
          <t>2022-34</t>
        </r>
        <r>
          <rPr>
            <sz val="9"/>
            <color indexed="81"/>
            <rFont val="돋움"/>
            <family val="3"/>
            <charset val="129"/>
          </rPr>
          <t>호</t>
        </r>
        <r>
          <rPr>
            <sz val="9"/>
            <color indexed="81"/>
            <rFont val="Tahoma"/>
            <family val="2"/>
          </rPr>
          <t xml:space="preserve">(2022.3.14.)
</t>
        </r>
        <r>
          <rPr>
            <sz val="9"/>
            <color indexed="81"/>
            <rFont val="돋움"/>
            <family val="3"/>
            <charset val="129"/>
          </rPr>
          <t>지적재조사에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의한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지적오차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발생으로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인한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구적오차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정정
성남시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고시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</t>
        </r>
        <r>
          <rPr>
            <sz val="9"/>
            <color indexed="81"/>
            <rFont val="Tahoma"/>
            <family val="2"/>
          </rPr>
          <t>2023-45</t>
        </r>
        <r>
          <rPr>
            <sz val="9"/>
            <color indexed="81"/>
            <rFont val="돋움"/>
            <family val="3"/>
            <charset val="129"/>
          </rPr>
          <t>호</t>
        </r>
        <r>
          <rPr>
            <sz val="9"/>
            <color indexed="81"/>
            <rFont val="Tahoma"/>
            <family val="2"/>
          </rPr>
          <t xml:space="preserve">(2023.3.13.)
</t>
        </r>
        <r>
          <rPr>
            <sz val="9"/>
            <color indexed="81"/>
            <rFont val="돋움"/>
            <family val="3"/>
            <charset val="129"/>
          </rPr>
          <t>지적재조사에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의한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지적오차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발생으로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인한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구적오차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정정</t>
        </r>
      </text>
    </comment>
    <comment ref="G13" authorId="0" shapeId="0">
      <text>
        <r>
          <rPr>
            <b/>
            <sz val="9"/>
            <color indexed="81"/>
            <rFont val="Tahoma"/>
            <family val="2"/>
          </rPr>
          <t>Owner: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성남시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고시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</t>
        </r>
        <r>
          <rPr>
            <sz val="9"/>
            <color indexed="81"/>
            <rFont val="Tahoma"/>
            <family val="2"/>
          </rPr>
          <t>2019-289</t>
        </r>
        <r>
          <rPr>
            <sz val="9"/>
            <color indexed="81"/>
            <rFont val="돋움"/>
            <family val="3"/>
            <charset val="129"/>
          </rPr>
          <t>호</t>
        </r>
        <r>
          <rPr>
            <sz val="9"/>
            <color indexed="81"/>
            <rFont val="Tahoma"/>
            <family val="2"/>
          </rPr>
          <t xml:space="preserve">(2019.9.9.)
</t>
        </r>
        <r>
          <rPr>
            <sz val="9"/>
            <color indexed="81"/>
            <rFont val="돋움"/>
            <family val="3"/>
            <charset val="129"/>
          </rPr>
          <t>장기미집행공원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관리계획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변경
성남시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고시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</t>
        </r>
        <r>
          <rPr>
            <sz val="9"/>
            <color indexed="81"/>
            <rFont val="Tahoma"/>
            <family val="2"/>
          </rPr>
          <t>2021-210</t>
        </r>
        <r>
          <rPr>
            <sz val="9"/>
            <color indexed="81"/>
            <rFont val="돋움"/>
            <family val="3"/>
            <charset val="129"/>
          </rPr>
          <t>호</t>
        </r>
        <r>
          <rPr>
            <sz val="9"/>
            <color indexed="81"/>
            <rFont val="Tahoma"/>
            <family val="2"/>
          </rPr>
          <t xml:space="preserve">(2021.9.13.)
</t>
        </r>
        <r>
          <rPr>
            <sz val="9"/>
            <color indexed="81"/>
            <rFont val="돋움"/>
            <family val="3"/>
            <charset val="129"/>
          </rPr>
          <t>지적재조사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결과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반영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및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지적분할에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따른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면적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오류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및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오차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정정</t>
        </r>
      </text>
    </comment>
  </commentList>
</comments>
</file>

<file path=xl/comments9.xml><?xml version="1.0" encoding="utf-8"?>
<comments xmlns="http://schemas.openxmlformats.org/spreadsheetml/2006/main">
  <authors>
    <author>Owner</author>
  </authors>
  <commentList>
    <comment ref="G8" authorId="0" shapeId="0">
      <text>
        <r>
          <rPr>
            <b/>
            <sz val="9"/>
            <color indexed="81"/>
            <rFont val="Tahoma"/>
            <family val="2"/>
          </rPr>
          <t xml:space="preserve">Owner:
</t>
        </r>
        <r>
          <rPr>
            <sz val="9"/>
            <color indexed="81"/>
            <rFont val="돋움"/>
            <family val="3"/>
            <charset val="129"/>
          </rPr>
          <t>공원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폐지</t>
        </r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성남시고시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</t>
        </r>
        <r>
          <rPr>
            <sz val="9"/>
            <color indexed="81"/>
            <rFont val="Tahoma"/>
            <family val="2"/>
          </rPr>
          <t>2019-289</t>
        </r>
        <r>
          <rPr>
            <sz val="9"/>
            <color indexed="81"/>
            <rFont val="돋움"/>
            <family val="3"/>
            <charset val="129"/>
          </rPr>
          <t>호</t>
        </r>
        <r>
          <rPr>
            <sz val="9"/>
            <color indexed="81"/>
            <rFont val="Tahoma"/>
            <family val="2"/>
          </rPr>
          <t xml:space="preserve">(2019.9.9.)
</t>
        </r>
        <r>
          <rPr>
            <sz val="9"/>
            <color indexed="81"/>
            <rFont val="돋움"/>
            <family val="3"/>
            <charset val="129"/>
          </rPr>
          <t>미집행공원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도시관리계획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변경</t>
        </r>
      </text>
    </comment>
    <comment ref="G9" authorId="0" shapeId="0">
      <text>
        <r>
          <rPr>
            <b/>
            <sz val="9"/>
            <color indexed="81"/>
            <rFont val="Tahoma"/>
            <family val="2"/>
          </rPr>
          <t>Owner: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성남시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고시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</t>
        </r>
        <r>
          <rPr>
            <sz val="9"/>
            <color indexed="81"/>
            <rFont val="Tahoma"/>
            <family val="2"/>
          </rPr>
          <t>2020-178</t>
        </r>
        <r>
          <rPr>
            <sz val="9"/>
            <color indexed="81"/>
            <rFont val="돋움"/>
            <family val="3"/>
            <charset val="129"/>
          </rPr>
          <t>호</t>
        </r>
        <r>
          <rPr>
            <sz val="9"/>
            <color indexed="81"/>
            <rFont val="Tahoma"/>
            <family val="2"/>
          </rPr>
          <t xml:space="preserve">(2020.7.1.) </t>
        </r>
        <r>
          <rPr>
            <sz val="9"/>
            <color indexed="81"/>
            <rFont val="돋움"/>
            <family val="3"/>
            <charset val="129"/>
          </rPr>
          <t>공원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일몰제에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따른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장기미집행공원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자동실효
성남시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고시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</t>
        </r>
        <r>
          <rPr>
            <sz val="9"/>
            <color indexed="81"/>
            <rFont val="Tahoma"/>
            <family val="2"/>
          </rPr>
          <t>2020-205</t>
        </r>
        <r>
          <rPr>
            <sz val="9"/>
            <color indexed="81"/>
            <rFont val="돋움"/>
            <family val="3"/>
            <charset val="129"/>
          </rPr>
          <t>호</t>
        </r>
        <r>
          <rPr>
            <sz val="9"/>
            <color indexed="81"/>
            <rFont val="Tahoma"/>
            <family val="2"/>
          </rPr>
          <t xml:space="preserve">(2020.8.18.) </t>
        </r>
        <r>
          <rPr>
            <sz val="9"/>
            <color indexed="81"/>
            <rFont val="돋움"/>
            <family val="3"/>
            <charset val="129"/>
          </rPr>
          <t>장기미집행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도시계획시설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결정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실효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정정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고시</t>
        </r>
      </text>
    </comment>
    <comment ref="G10" authorId="0" shapeId="0">
      <text>
        <r>
          <rPr>
            <b/>
            <sz val="9"/>
            <color indexed="81"/>
            <rFont val="Tahoma"/>
            <family val="2"/>
          </rPr>
          <t>Owner: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성남시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고시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</t>
        </r>
        <r>
          <rPr>
            <sz val="9"/>
            <color indexed="81"/>
            <rFont val="Tahoma"/>
            <family val="2"/>
          </rPr>
          <t>2020-9</t>
        </r>
        <r>
          <rPr>
            <sz val="9"/>
            <color indexed="81"/>
            <rFont val="돋움"/>
            <family val="3"/>
            <charset val="129"/>
          </rPr>
          <t>호</t>
        </r>
        <r>
          <rPr>
            <sz val="9"/>
            <color indexed="81"/>
            <rFont val="Tahoma"/>
            <family val="2"/>
          </rPr>
          <t xml:space="preserve">(2020.1.13.) </t>
        </r>
        <r>
          <rPr>
            <sz val="9"/>
            <color indexed="81"/>
            <rFont val="돋움"/>
            <family val="3"/>
            <charset val="129"/>
          </rPr>
          <t>도시관리계획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변경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이매도시자연공원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→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율동근린공원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이매근린공원</t>
        </r>
        <r>
          <rPr>
            <sz val="9"/>
            <color indexed="81"/>
            <rFont val="Tahoma"/>
            <family val="2"/>
          </rPr>
          <t>)</t>
        </r>
      </text>
    </comment>
    <comment ref="G11" authorId="0" shapeId="0">
      <text>
        <r>
          <rPr>
            <b/>
            <sz val="9"/>
            <color indexed="81"/>
            <rFont val="Tahoma"/>
            <family val="2"/>
          </rPr>
          <t xml:space="preserve">Owner:
</t>
        </r>
        <r>
          <rPr>
            <sz val="9"/>
            <color indexed="81"/>
            <rFont val="돋움"/>
            <family val="3"/>
            <charset val="129"/>
          </rPr>
          <t>성남시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고시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</t>
        </r>
        <r>
          <rPr>
            <sz val="9"/>
            <color indexed="81"/>
            <rFont val="Tahoma"/>
            <family val="2"/>
          </rPr>
          <t>2020-178</t>
        </r>
        <r>
          <rPr>
            <sz val="9"/>
            <color indexed="81"/>
            <rFont val="돋움"/>
            <family val="3"/>
            <charset val="129"/>
          </rPr>
          <t>호</t>
        </r>
        <r>
          <rPr>
            <sz val="9"/>
            <color indexed="81"/>
            <rFont val="Tahoma"/>
            <family val="2"/>
          </rPr>
          <t xml:space="preserve">(2020.7.1.) </t>
        </r>
        <r>
          <rPr>
            <sz val="9"/>
            <color indexed="81"/>
            <rFont val="돋움"/>
            <family val="3"/>
            <charset val="129"/>
          </rPr>
          <t>공원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일몰제에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따른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장기미집행공원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자동실효</t>
        </r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성남시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고시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</t>
        </r>
        <r>
          <rPr>
            <sz val="9"/>
            <color indexed="81"/>
            <rFont val="Tahoma"/>
            <family val="2"/>
          </rPr>
          <t>2020-205</t>
        </r>
        <r>
          <rPr>
            <sz val="9"/>
            <color indexed="81"/>
            <rFont val="돋움"/>
            <family val="3"/>
            <charset val="129"/>
          </rPr>
          <t>호</t>
        </r>
        <r>
          <rPr>
            <sz val="9"/>
            <color indexed="81"/>
            <rFont val="Tahoma"/>
            <family val="2"/>
          </rPr>
          <t xml:space="preserve">(2020.8.18.) </t>
        </r>
        <r>
          <rPr>
            <sz val="9"/>
            <color indexed="81"/>
            <rFont val="돋움"/>
            <family val="3"/>
            <charset val="129"/>
          </rPr>
          <t>장기미집행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도시계획시설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결정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실효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정정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고시</t>
        </r>
      </text>
    </comment>
    <comment ref="R11" authorId="0" shapeId="0">
      <text>
        <r>
          <rPr>
            <b/>
            <sz val="9"/>
            <color indexed="81"/>
            <rFont val="돋움"/>
            <family val="3"/>
            <charset val="129"/>
          </rPr>
          <t>수용재결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취소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소송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대법원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판결에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따른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사업인가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무효</t>
        </r>
        <r>
          <rPr>
            <b/>
            <sz val="9"/>
            <color indexed="81"/>
            <rFont val="Tahoma"/>
            <family val="2"/>
          </rPr>
          <t xml:space="preserve"> 2018.1.</t>
        </r>
      </text>
    </comment>
  </commentList>
</comments>
</file>

<file path=xl/comments10.xml><?xml version="1.0" encoding="utf-8"?>
<comments xmlns="http://schemas.openxmlformats.org/spreadsheetml/2006/main">
  <authors>
    <author>Owner</author>
  </authors>
  <commentList>
    <comment ref="G9" authorId="0" shapeId="0">
      <text>
        <r>
          <rPr>
            <b/>
            <sz val="9"/>
            <color indexed="81"/>
            <rFont val="돋움"/>
            <family val="3"/>
            <charset val="129"/>
          </rPr>
          <t>성남시</t>
        </r>
        <r>
          <rPr>
            <b/>
            <sz val="9"/>
            <color indexed="81"/>
            <rFont val="Tahoma"/>
            <family val="2"/>
          </rPr>
          <t xml:space="preserve"> 2025-117</t>
        </r>
        <r>
          <rPr>
            <b/>
            <sz val="9"/>
            <color indexed="81"/>
            <rFont val="돋움"/>
            <family val="3"/>
            <charset val="129"/>
          </rPr>
          <t>호</t>
        </r>
        <r>
          <rPr>
            <b/>
            <sz val="9"/>
            <color indexed="81"/>
            <rFont val="Tahoma"/>
            <family val="2"/>
          </rPr>
          <t xml:space="preserve">(2025.5.1.) </t>
        </r>
        <r>
          <rPr>
            <b/>
            <sz val="9"/>
            <color indexed="81"/>
            <rFont val="돋움"/>
            <family val="3"/>
            <charset val="129"/>
          </rPr>
          <t>증</t>
        </r>
        <r>
          <rPr>
            <b/>
            <sz val="9"/>
            <color indexed="81"/>
            <rFont val="Tahoma"/>
            <family val="2"/>
          </rPr>
          <t xml:space="preserve">0.1: </t>
        </r>
        <r>
          <rPr>
            <b/>
            <sz val="9"/>
            <color indexed="81"/>
            <rFont val="돋움"/>
            <family val="3"/>
            <charset val="129"/>
          </rPr>
          <t>지적경계측량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결과에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따른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구적오차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정정</t>
        </r>
      </text>
    </comment>
    <comment ref="G10" authorId="0" shapeId="0">
      <text>
        <r>
          <rPr>
            <b/>
            <sz val="9"/>
            <color indexed="81"/>
            <rFont val="돋움"/>
            <family val="3"/>
            <charset val="129"/>
          </rPr>
          <t>성남시</t>
        </r>
        <r>
          <rPr>
            <b/>
            <sz val="9"/>
            <color indexed="81"/>
            <rFont val="Tahoma"/>
            <family val="2"/>
          </rPr>
          <t xml:space="preserve"> 2025-117</t>
        </r>
        <r>
          <rPr>
            <b/>
            <sz val="9"/>
            <color indexed="81"/>
            <rFont val="돋움"/>
            <family val="3"/>
            <charset val="129"/>
          </rPr>
          <t>호</t>
        </r>
        <r>
          <rPr>
            <b/>
            <sz val="9"/>
            <color indexed="81"/>
            <rFont val="Tahoma"/>
            <family val="2"/>
          </rPr>
          <t xml:space="preserve">(2025.5.1.) </t>
        </r>
        <r>
          <rPr>
            <b/>
            <sz val="9"/>
            <color indexed="81"/>
            <rFont val="돋움"/>
            <family val="3"/>
            <charset val="129"/>
          </rPr>
          <t>증</t>
        </r>
        <r>
          <rPr>
            <b/>
            <sz val="9"/>
            <color indexed="81"/>
            <rFont val="Tahoma"/>
            <family val="2"/>
          </rPr>
          <t xml:space="preserve">0.2: </t>
        </r>
        <r>
          <rPr>
            <b/>
            <sz val="9"/>
            <color indexed="81"/>
            <rFont val="돋움"/>
            <family val="3"/>
            <charset val="129"/>
          </rPr>
          <t>지적경계측량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결과에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따른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구적오차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정정</t>
        </r>
      </text>
    </comment>
    <comment ref="G11" authorId="0" shapeId="0">
      <text>
        <r>
          <rPr>
            <b/>
            <sz val="9"/>
            <color indexed="81"/>
            <rFont val="돋움"/>
            <family val="3"/>
            <charset val="129"/>
          </rPr>
          <t>성남시</t>
        </r>
        <r>
          <rPr>
            <b/>
            <sz val="9"/>
            <color indexed="81"/>
            <rFont val="Tahoma"/>
            <family val="2"/>
          </rPr>
          <t xml:space="preserve"> 2025-117</t>
        </r>
        <r>
          <rPr>
            <b/>
            <sz val="9"/>
            <color indexed="81"/>
            <rFont val="돋움"/>
            <family val="3"/>
            <charset val="129"/>
          </rPr>
          <t>호</t>
        </r>
        <r>
          <rPr>
            <b/>
            <sz val="9"/>
            <color indexed="81"/>
            <rFont val="Tahoma"/>
            <family val="2"/>
          </rPr>
          <t xml:space="preserve">(2025.5.1.) </t>
        </r>
        <r>
          <rPr>
            <b/>
            <sz val="9"/>
            <color indexed="81"/>
            <rFont val="돋움"/>
            <family val="3"/>
            <charset val="129"/>
          </rPr>
          <t>감</t>
        </r>
        <r>
          <rPr>
            <b/>
            <sz val="9"/>
            <color indexed="81"/>
            <rFont val="Tahoma"/>
            <family val="2"/>
          </rPr>
          <t xml:space="preserve">)0.2
: </t>
        </r>
        <r>
          <rPr>
            <b/>
            <sz val="9"/>
            <color indexed="81"/>
            <rFont val="돋움"/>
            <family val="3"/>
            <charset val="129"/>
          </rPr>
          <t>지적경계측량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결과에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따른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구적오차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정정</t>
        </r>
      </text>
    </comment>
    <comment ref="G17" authorId="0" shapeId="0">
      <text>
        <r>
          <rPr>
            <sz val="9"/>
            <color indexed="81"/>
            <rFont val="돋움"/>
            <family val="3"/>
            <charset val="129"/>
          </rPr>
          <t>성남낙생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공공주택지구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지정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변경</t>
        </r>
        <r>
          <rPr>
            <sz val="9"/>
            <color indexed="81"/>
            <rFont val="Tahoma"/>
            <family val="2"/>
          </rPr>
          <t>(4</t>
        </r>
        <r>
          <rPr>
            <sz val="9"/>
            <color indexed="81"/>
            <rFont val="돋움"/>
            <family val="3"/>
            <charset val="129"/>
          </rPr>
          <t>차</t>
        </r>
        <r>
          <rPr>
            <sz val="9"/>
            <color indexed="81"/>
            <rFont val="Tahoma"/>
            <family val="2"/>
          </rPr>
          <t xml:space="preserve">) </t>
        </r>
        <r>
          <rPr>
            <sz val="9"/>
            <color indexed="81"/>
            <rFont val="돋움"/>
            <family val="3"/>
            <charset val="129"/>
          </rPr>
          <t>및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지구계획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변경</t>
        </r>
        <r>
          <rPr>
            <sz val="9"/>
            <color indexed="81"/>
            <rFont val="Tahoma"/>
            <family val="2"/>
          </rPr>
          <t>(2</t>
        </r>
        <r>
          <rPr>
            <sz val="9"/>
            <color indexed="81"/>
            <rFont val="돋움"/>
            <family val="3"/>
            <charset val="129"/>
          </rPr>
          <t>차</t>
        </r>
        <r>
          <rPr>
            <sz val="9"/>
            <color indexed="81"/>
            <rFont val="Tahoma"/>
            <family val="2"/>
          </rPr>
          <t xml:space="preserve">) </t>
        </r>
        <r>
          <rPr>
            <sz val="9"/>
            <color indexed="81"/>
            <rFont val="돋움"/>
            <family val="3"/>
            <charset val="129"/>
          </rPr>
          <t>승인</t>
        </r>
        <r>
          <rPr>
            <sz val="9"/>
            <color indexed="81"/>
            <rFont val="Tahoma"/>
            <family val="2"/>
          </rPr>
          <t xml:space="preserve">: </t>
        </r>
        <r>
          <rPr>
            <sz val="9"/>
            <color indexed="81"/>
            <rFont val="돋움"/>
            <family val="3"/>
            <charset val="129"/>
          </rPr>
          <t>국토교통부고시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</t>
        </r>
        <r>
          <rPr>
            <sz val="9"/>
            <color indexed="81"/>
            <rFont val="Tahoma"/>
            <family val="2"/>
          </rPr>
          <t>2025-189</t>
        </r>
        <r>
          <rPr>
            <sz val="9"/>
            <color indexed="81"/>
            <rFont val="돋움"/>
            <family val="3"/>
            <charset val="129"/>
          </rPr>
          <t>호</t>
        </r>
        <r>
          <rPr>
            <sz val="9"/>
            <color indexed="81"/>
            <rFont val="Tahoma"/>
            <family val="2"/>
          </rPr>
          <t>(2025</t>
        </r>
        <r>
          <rPr>
            <sz val="9"/>
            <color indexed="81"/>
            <rFont val="돋움"/>
            <family val="3"/>
            <charset val="129"/>
          </rPr>
          <t>년</t>
        </r>
        <r>
          <rPr>
            <sz val="9"/>
            <color indexed="81"/>
            <rFont val="Tahoma"/>
            <family val="2"/>
          </rPr>
          <t xml:space="preserve"> 4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 xml:space="preserve"> 15</t>
        </r>
        <r>
          <rPr>
            <sz val="9"/>
            <color indexed="81"/>
            <rFont val="돋움"/>
            <family val="3"/>
            <charset val="129"/>
          </rPr>
          <t>일</t>
        </r>
        <r>
          <rPr>
            <sz val="9"/>
            <color indexed="81"/>
            <rFont val="Tahoma"/>
            <family val="2"/>
          </rPr>
          <t>)</t>
        </r>
      </text>
    </comment>
    <comment ref="G18" authorId="0" shapeId="0">
      <text>
        <r>
          <rPr>
            <sz val="9"/>
            <color indexed="81"/>
            <rFont val="돋움"/>
            <family val="3"/>
            <charset val="129"/>
          </rPr>
          <t>성남낙생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공공주택지구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지정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변경</t>
        </r>
        <r>
          <rPr>
            <sz val="9"/>
            <color indexed="81"/>
            <rFont val="Tahoma"/>
            <family val="2"/>
          </rPr>
          <t>(4</t>
        </r>
        <r>
          <rPr>
            <sz val="9"/>
            <color indexed="81"/>
            <rFont val="돋움"/>
            <family val="3"/>
            <charset val="129"/>
          </rPr>
          <t>차</t>
        </r>
        <r>
          <rPr>
            <sz val="9"/>
            <color indexed="81"/>
            <rFont val="Tahoma"/>
            <family val="2"/>
          </rPr>
          <t xml:space="preserve">) </t>
        </r>
        <r>
          <rPr>
            <sz val="9"/>
            <color indexed="81"/>
            <rFont val="돋움"/>
            <family val="3"/>
            <charset val="129"/>
          </rPr>
          <t>및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지구계획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변경</t>
        </r>
        <r>
          <rPr>
            <sz val="9"/>
            <color indexed="81"/>
            <rFont val="Tahoma"/>
            <family val="2"/>
          </rPr>
          <t>(2</t>
        </r>
        <r>
          <rPr>
            <sz val="9"/>
            <color indexed="81"/>
            <rFont val="돋움"/>
            <family val="3"/>
            <charset val="129"/>
          </rPr>
          <t>차</t>
        </r>
        <r>
          <rPr>
            <sz val="9"/>
            <color indexed="81"/>
            <rFont val="Tahoma"/>
            <family val="2"/>
          </rPr>
          <t xml:space="preserve">) </t>
        </r>
        <r>
          <rPr>
            <sz val="9"/>
            <color indexed="81"/>
            <rFont val="돋움"/>
            <family val="3"/>
            <charset val="129"/>
          </rPr>
          <t>승인</t>
        </r>
        <r>
          <rPr>
            <sz val="9"/>
            <color indexed="81"/>
            <rFont val="Tahoma"/>
            <family val="2"/>
          </rPr>
          <t xml:space="preserve">: </t>
        </r>
        <r>
          <rPr>
            <sz val="9"/>
            <color indexed="81"/>
            <rFont val="돋움"/>
            <family val="3"/>
            <charset val="129"/>
          </rPr>
          <t>국토교통부고시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</t>
        </r>
        <r>
          <rPr>
            <sz val="9"/>
            <color indexed="81"/>
            <rFont val="Tahoma"/>
            <family val="2"/>
          </rPr>
          <t>2025-189</t>
        </r>
        <r>
          <rPr>
            <sz val="9"/>
            <color indexed="81"/>
            <rFont val="돋움"/>
            <family val="3"/>
            <charset val="129"/>
          </rPr>
          <t>호</t>
        </r>
        <r>
          <rPr>
            <sz val="9"/>
            <color indexed="81"/>
            <rFont val="Tahoma"/>
            <family val="2"/>
          </rPr>
          <t>(2025</t>
        </r>
        <r>
          <rPr>
            <sz val="9"/>
            <color indexed="81"/>
            <rFont val="돋움"/>
            <family val="3"/>
            <charset val="129"/>
          </rPr>
          <t>년</t>
        </r>
        <r>
          <rPr>
            <sz val="9"/>
            <color indexed="81"/>
            <rFont val="Tahoma"/>
            <family val="2"/>
          </rPr>
          <t xml:space="preserve"> 4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 xml:space="preserve"> 15</t>
        </r>
        <r>
          <rPr>
            <sz val="9"/>
            <color indexed="81"/>
            <rFont val="돋움"/>
            <family val="3"/>
            <charset val="129"/>
          </rPr>
          <t>일</t>
        </r>
        <r>
          <rPr>
            <sz val="9"/>
            <color indexed="81"/>
            <rFont val="Tahoma"/>
            <family val="2"/>
          </rPr>
          <t>)</t>
        </r>
      </text>
    </comment>
    <comment ref="G19" authorId="0" shapeId="0">
      <text>
        <r>
          <rPr>
            <b/>
            <sz val="9"/>
            <color indexed="81"/>
            <rFont val="Tahoma"/>
            <family val="2"/>
          </rPr>
          <t xml:space="preserve">Owner:
</t>
        </r>
        <r>
          <rPr>
            <sz val="9"/>
            <color indexed="81"/>
            <rFont val="돋움"/>
            <family val="3"/>
            <charset val="129"/>
          </rPr>
          <t>성남시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고시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</t>
        </r>
        <r>
          <rPr>
            <sz val="9"/>
            <color indexed="81"/>
            <rFont val="Tahoma"/>
            <family val="2"/>
          </rPr>
          <t>2020-178</t>
        </r>
        <r>
          <rPr>
            <sz val="9"/>
            <color indexed="81"/>
            <rFont val="돋움"/>
            <family val="3"/>
            <charset val="129"/>
          </rPr>
          <t>호</t>
        </r>
        <r>
          <rPr>
            <sz val="9"/>
            <color indexed="81"/>
            <rFont val="Tahoma"/>
            <family val="2"/>
          </rPr>
          <t xml:space="preserve">(2020.7.1.) </t>
        </r>
        <r>
          <rPr>
            <sz val="9"/>
            <color indexed="81"/>
            <rFont val="돋움"/>
            <family val="3"/>
            <charset val="129"/>
          </rPr>
          <t>공원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일몰제에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따른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미집행구간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실효
성남시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고시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</t>
        </r>
        <r>
          <rPr>
            <sz val="9"/>
            <color indexed="81"/>
            <rFont val="Tahoma"/>
            <family val="2"/>
          </rPr>
          <t>2020-205</t>
        </r>
        <r>
          <rPr>
            <sz val="9"/>
            <color indexed="81"/>
            <rFont val="돋움"/>
            <family val="3"/>
            <charset val="129"/>
          </rPr>
          <t>호</t>
        </r>
        <r>
          <rPr>
            <sz val="9"/>
            <color indexed="81"/>
            <rFont val="Tahoma"/>
            <family val="2"/>
          </rPr>
          <t xml:space="preserve">(2020.8.18.) </t>
        </r>
        <r>
          <rPr>
            <sz val="9"/>
            <color indexed="81"/>
            <rFont val="돋움"/>
            <family val="3"/>
            <charset val="129"/>
          </rPr>
          <t>장기미집행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도시계획시설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결정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실효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정정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고시
성남시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고시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</t>
        </r>
        <r>
          <rPr>
            <sz val="9"/>
            <color indexed="81"/>
            <rFont val="Tahoma"/>
            <family val="2"/>
          </rPr>
          <t>2022-31</t>
        </r>
        <r>
          <rPr>
            <sz val="9"/>
            <color indexed="81"/>
            <rFont val="돋움"/>
            <family val="3"/>
            <charset val="129"/>
          </rPr>
          <t>호</t>
        </r>
        <r>
          <rPr>
            <sz val="9"/>
            <color indexed="81"/>
            <rFont val="Tahoma"/>
            <family val="2"/>
          </rPr>
          <t xml:space="preserve">(2022.3.7.) </t>
        </r>
        <r>
          <rPr>
            <sz val="9"/>
            <color indexed="81"/>
            <rFont val="돋움"/>
            <family val="3"/>
            <charset val="129"/>
          </rPr>
          <t>토지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등록사항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정정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결과에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따라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발생한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구적오차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정정</t>
        </r>
      </text>
    </comment>
  </commentList>
</comments>
</file>

<file path=xl/sharedStrings.xml><?xml version="1.0" encoding="utf-8"?>
<sst xmlns="http://schemas.openxmlformats.org/spreadsheetml/2006/main" count="1931" uniqueCount="846">
  <si>
    <t xml:space="preserve">판교제3호(눈꽃) </t>
  </si>
  <si>
    <t>도촌동어 2(산바람)</t>
  </si>
  <si>
    <t>도촌동어 3(솔바람)</t>
  </si>
  <si>
    <t>도촌동어 5(약수터)</t>
  </si>
  <si>
    <t>판교제2호(물빛)</t>
  </si>
  <si>
    <t>판교제12호(숲안)</t>
  </si>
  <si>
    <t>도촌동어 4(금잉어)</t>
  </si>
  <si>
    <t>판교제1호(바람길)</t>
  </si>
  <si>
    <t>판교제5호(너울)</t>
  </si>
  <si>
    <t>판교제10호(송현)</t>
  </si>
  <si>
    <t>판교제7호(미르)</t>
  </si>
  <si>
    <t>판교제6호(너른들)</t>
  </si>
  <si>
    <t>판교제8호(봄볕)</t>
  </si>
  <si>
    <t>판교제9호(바람개비)</t>
  </si>
  <si>
    <t>판교제11호(삼평)</t>
  </si>
  <si>
    <t>판교제15호(보물섬)</t>
  </si>
  <si>
    <t>판교제14호(정자목)</t>
  </si>
  <si>
    <t>판교제18호(빛나래)</t>
  </si>
  <si>
    <t>판교제16호(낙생)</t>
  </si>
  <si>
    <t>판교제20호(달팽이)</t>
  </si>
  <si>
    <t>판교제19호(우주)</t>
  </si>
  <si>
    <t>판교제22호(환상)</t>
  </si>
  <si>
    <t>도촌동어 1(여울)</t>
  </si>
  <si>
    <t>판교제4호(도담)</t>
  </si>
  <si>
    <t>금현 제3호</t>
  </si>
  <si>
    <t>금현 제1호</t>
  </si>
  <si>
    <t>가마절 제2호</t>
  </si>
  <si>
    <t>외동 제2호</t>
  </si>
  <si>
    <t>신촌 제5호</t>
  </si>
  <si>
    <t>신촌 제2호</t>
  </si>
  <si>
    <t>은행 제7호</t>
  </si>
  <si>
    <t>은행 제11호</t>
  </si>
  <si>
    <t>역사공원</t>
  </si>
  <si>
    <t>일부조성완료</t>
  </si>
  <si>
    <t>내동 제3호</t>
  </si>
  <si>
    <t>어린이공원</t>
  </si>
  <si>
    <t>조 성 중</t>
  </si>
  <si>
    <t>심곡 제2호</t>
  </si>
  <si>
    <t>은행 제1호</t>
  </si>
  <si>
    <t>은행 제9호</t>
  </si>
  <si>
    <t>심곡 제5호</t>
  </si>
  <si>
    <t>묘지공원</t>
  </si>
  <si>
    <t>은행 제14호</t>
  </si>
  <si>
    <t>근린공원</t>
  </si>
  <si>
    <t>신촌 제1호</t>
  </si>
  <si>
    <t>은행 제3호</t>
  </si>
  <si>
    <t>심곡 제3호</t>
  </si>
  <si>
    <t>수변공원</t>
  </si>
  <si>
    <t>은행 제5호</t>
  </si>
  <si>
    <t>미 조 성</t>
  </si>
  <si>
    <t>전체조성완료</t>
  </si>
  <si>
    <t>은행 제13호</t>
  </si>
  <si>
    <t xml:space="preserve">시 · 군 </t>
  </si>
  <si>
    <t>은행 제8호</t>
  </si>
  <si>
    <t>도시자연공원</t>
  </si>
  <si>
    <t>오야 제3호</t>
  </si>
  <si>
    <t>오야 제2호</t>
  </si>
  <si>
    <t>(면적:㎡)</t>
  </si>
  <si>
    <t>공원
결정일자</t>
  </si>
  <si>
    <t>가마절 제1호</t>
  </si>
  <si>
    <t>체육공원</t>
  </si>
  <si>
    <t>아랫말 제3호</t>
  </si>
  <si>
    <t>등자 제2호</t>
  </si>
  <si>
    <t>아랫말 제2호</t>
  </si>
  <si>
    <t>등자 제1호</t>
  </si>
  <si>
    <t>내동 제2호</t>
  </si>
  <si>
    <t>외동 제3호</t>
  </si>
  <si>
    <t>내동 제1호</t>
  </si>
  <si>
    <t>적푸리 제2호</t>
  </si>
  <si>
    <t>미 추 진</t>
  </si>
  <si>
    <t>오야 제1호</t>
  </si>
  <si>
    <t>안골 제1호</t>
  </si>
  <si>
    <t>행정절차중</t>
  </si>
  <si>
    <t>시설공사중</t>
  </si>
  <si>
    <t>심곡 제4호</t>
  </si>
  <si>
    <t>문화공원</t>
  </si>
  <si>
    <t>해당없음</t>
  </si>
  <si>
    <t>아랫말 제1호</t>
  </si>
  <si>
    <t>상적 제1호</t>
  </si>
  <si>
    <t>적푸리 제1호</t>
  </si>
  <si>
    <t>적푸리 제3호</t>
  </si>
  <si>
    <t>상적 제2호</t>
  </si>
  <si>
    <t>은행 제2호</t>
  </si>
  <si>
    <t>외동 제1호</t>
  </si>
  <si>
    <t>금현 제2호</t>
  </si>
  <si>
    <t>꿈동산 어1</t>
  </si>
  <si>
    <t>하늘 어 2</t>
  </si>
  <si>
    <t>야탑 어3</t>
  </si>
  <si>
    <t>연꽃 어4</t>
  </si>
  <si>
    <t>매향 어5</t>
  </si>
  <si>
    <t>새싹 어6</t>
  </si>
  <si>
    <t>숲속 어7</t>
  </si>
  <si>
    <t>양촌 어8</t>
  </si>
  <si>
    <t>중탑 어9</t>
  </si>
  <si>
    <t>탑 어10</t>
  </si>
  <si>
    <t>종달새 어11</t>
  </si>
  <si>
    <t>오야소 어12</t>
  </si>
  <si>
    <t>무장뜰 어15</t>
  </si>
  <si>
    <t>목련 어17</t>
  </si>
  <si>
    <t>신일 어18</t>
  </si>
  <si>
    <t>과수원 어20</t>
  </si>
  <si>
    <t>아름 어21</t>
  </si>
  <si>
    <t>매송 어22</t>
  </si>
  <si>
    <t>이매길 어24</t>
  </si>
  <si>
    <t>구렛들 어25</t>
  </si>
  <si>
    <t>누엣길 어26</t>
  </si>
  <si>
    <t>솔밭 어27</t>
  </si>
  <si>
    <t>소공원 어28</t>
  </si>
  <si>
    <t>점골 어29</t>
  </si>
  <si>
    <t>양지 어30</t>
  </si>
  <si>
    <t>서현 어31</t>
  </si>
  <si>
    <t>분당 어32</t>
  </si>
  <si>
    <t>효자 어33</t>
  </si>
  <si>
    <t>서당 어34</t>
  </si>
  <si>
    <t>양영 어35</t>
  </si>
  <si>
    <t>수련 어36</t>
  </si>
  <si>
    <t>미래 어37</t>
  </si>
  <si>
    <t>안말 어38</t>
  </si>
  <si>
    <t>검토</t>
  </si>
  <si>
    <t>공원명</t>
  </si>
  <si>
    <t>합계</t>
  </si>
  <si>
    <t>비고</t>
  </si>
  <si>
    <t>성남시</t>
  </si>
  <si>
    <t>성 남</t>
  </si>
  <si>
    <t>낙 생</t>
  </si>
  <si>
    <t>태 평</t>
  </si>
  <si>
    <t>이 매</t>
  </si>
  <si>
    <t>진고개</t>
  </si>
  <si>
    <t>희망대</t>
  </si>
  <si>
    <t>황새울</t>
  </si>
  <si>
    <t>수내</t>
  </si>
  <si>
    <t>심곡</t>
  </si>
  <si>
    <t>샘골</t>
  </si>
  <si>
    <t>수진</t>
  </si>
  <si>
    <t>위치</t>
  </si>
  <si>
    <t>조 성</t>
  </si>
  <si>
    <t>개소수</t>
  </si>
  <si>
    <t>계</t>
  </si>
  <si>
    <t>면적</t>
  </si>
  <si>
    <t>번호</t>
  </si>
  <si>
    <t>소공원</t>
  </si>
  <si>
    <t>오야 제4호</t>
  </si>
  <si>
    <t>신촌 제4호</t>
  </si>
  <si>
    <t>장안 어39</t>
  </si>
  <si>
    <t>동문 어40</t>
  </si>
  <si>
    <t>태현 어41</t>
  </si>
  <si>
    <t>선지봉 어42</t>
  </si>
  <si>
    <t>초림 어43</t>
  </si>
  <si>
    <t>햇빛 어44</t>
  </si>
  <si>
    <t>내정 어45</t>
  </si>
  <si>
    <t>푸른 어46</t>
  </si>
  <si>
    <t>수내 어47</t>
  </si>
  <si>
    <t>한솔 어49</t>
  </si>
  <si>
    <t>백현 어51</t>
  </si>
  <si>
    <t>봉우재 어52</t>
  </si>
  <si>
    <t>정든 어53</t>
  </si>
  <si>
    <t>불정 어54</t>
  </si>
  <si>
    <t>산자락 어55</t>
  </si>
  <si>
    <t>늘푸른 어56</t>
  </si>
  <si>
    <t>앞구미 어57</t>
  </si>
  <si>
    <t>청솔 어58</t>
  </si>
  <si>
    <t>뒷구미 어59</t>
  </si>
  <si>
    <t>벌말 어60</t>
  </si>
  <si>
    <t>샘터 어62</t>
  </si>
  <si>
    <t>하얀 어63</t>
  </si>
  <si>
    <t>오리 어64</t>
  </si>
  <si>
    <t>수평 어65</t>
  </si>
  <si>
    <t>구미 어67</t>
  </si>
  <si>
    <t>골안 어69</t>
  </si>
  <si>
    <t>불곡 어70</t>
  </si>
  <si>
    <t>파랑새 어71</t>
  </si>
  <si>
    <t>야생화 어72</t>
  </si>
  <si>
    <t>무지개 어73</t>
  </si>
  <si>
    <t>덕봉 어74</t>
  </si>
  <si>
    <t>넘말 어75</t>
  </si>
  <si>
    <t>큰골 어76</t>
  </si>
  <si>
    <t>복정 1</t>
  </si>
  <si>
    <t>복고개 2</t>
  </si>
  <si>
    <t>기왓골 3</t>
  </si>
  <si>
    <t>복우물 5</t>
  </si>
  <si>
    <t>둔촌 어</t>
  </si>
  <si>
    <t>운중동 어</t>
  </si>
  <si>
    <t xml:space="preserve">고등 제3호 </t>
  </si>
  <si>
    <t>옛골 제1호</t>
  </si>
  <si>
    <t>옛골 제2호</t>
  </si>
  <si>
    <t>삼창아파트</t>
  </si>
  <si>
    <t>신촌 제3호</t>
  </si>
  <si>
    <t>영  장</t>
  </si>
  <si>
    <t>황  송</t>
  </si>
  <si>
    <t>은  행</t>
  </si>
  <si>
    <t>자  혜</t>
  </si>
  <si>
    <t>머내과학</t>
  </si>
  <si>
    <t>수  진</t>
  </si>
  <si>
    <t>사기막골</t>
  </si>
  <si>
    <t>맹산 2</t>
  </si>
  <si>
    <t>위례 제11호</t>
  </si>
  <si>
    <t>90.06.22</t>
  </si>
  <si>
    <t>무잡모퉁이 어13</t>
  </si>
  <si>
    <t>장승백이 어14</t>
  </si>
  <si>
    <t>방아다리 어23</t>
  </si>
  <si>
    <t>89.10.24</t>
  </si>
  <si>
    <t>91.01.08</t>
  </si>
  <si>
    <t>느티마을 어50</t>
  </si>
  <si>
    <t>까치마을 어61</t>
  </si>
  <si>
    <t>92.01.10</t>
  </si>
  <si>
    <t>조   성 (운영중)</t>
  </si>
  <si>
    <t>행정절차 이행중</t>
  </si>
  <si>
    <t>도시자연공원구역</t>
  </si>
  <si>
    <t>대왕저수지 수변공원</t>
  </si>
  <si>
    <t>도시공원 조성현황 총괄</t>
  </si>
  <si>
    <t>도시계획시설결정</t>
  </si>
  <si>
    <t>조   성
(운영중)</t>
  </si>
  <si>
    <t>05.06.27.</t>
  </si>
  <si>
    <t>11.09.23</t>
  </si>
  <si>
    <t>07.10.29.</t>
  </si>
  <si>
    <t>08.10.17.</t>
  </si>
  <si>
    <t>08.06.23.</t>
  </si>
  <si>
    <t>08.11.26.</t>
  </si>
  <si>
    <t>06.1.16.</t>
  </si>
  <si>
    <t>판교 역사공원</t>
  </si>
  <si>
    <t>주제공원</t>
  </si>
  <si>
    <t>남서울묘지공원</t>
  </si>
  <si>
    <t>92.12.31</t>
  </si>
  <si>
    <t>04.12.31</t>
  </si>
  <si>
    <t>02.10.24.</t>
  </si>
  <si>
    <t>03.11.17</t>
  </si>
  <si>
    <t>04.12.30.</t>
  </si>
  <si>
    <t>05.05.18.</t>
  </si>
  <si>
    <t>07.01.04</t>
  </si>
  <si>
    <t>05.11.07</t>
  </si>
  <si>
    <t>대  원</t>
  </si>
  <si>
    <t>삼  평</t>
  </si>
  <si>
    <t>여  수</t>
  </si>
  <si>
    <t>양  지</t>
  </si>
  <si>
    <t>단  대</t>
  </si>
  <si>
    <t>판교체육1호</t>
  </si>
  <si>
    <t>판교체육2호</t>
  </si>
  <si>
    <t>판교체육3호</t>
  </si>
  <si>
    <t>생활권공원</t>
  </si>
  <si>
    <t>2004.12.30.</t>
  </si>
  <si>
    <t>1972.11.3.</t>
  </si>
  <si>
    <t>1974.8.28.</t>
  </si>
  <si>
    <t>1990.6.22.</t>
  </si>
  <si>
    <t>1999.7.6.</t>
  </si>
  <si>
    <t>2006.3.16.</t>
  </si>
  <si>
    <t>2003.6.20.</t>
  </si>
  <si>
    <t>2007.1.4.</t>
  </si>
  <si>
    <t>2009.4.27.</t>
  </si>
  <si>
    <t>2009.6.30.</t>
  </si>
  <si>
    <t>2004.12.30</t>
  </si>
  <si>
    <t>1974.8.24</t>
  </si>
  <si>
    <t>2010.01.06.</t>
  </si>
  <si>
    <t>탄천변제1체육공원</t>
  </si>
  <si>
    <t>2011.03.24.</t>
  </si>
  <si>
    <t>탄천변제2체육공원</t>
  </si>
  <si>
    <t>1972.11.03.</t>
  </si>
  <si>
    <t>1985.12.04.</t>
  </si>
  <si>
    <t>성남시</t>
    <phoneticPr fontId="26" type="noConversion"/>
  </si>
  <si>
    <t>서현수변공원</t>
    <phoneticPr fontId="26" type="noConversion"/>
  </si>
  <si>
    <t>성남시</t>
    <phoneticPr fontId="26" type="noConversion"/>
  </si>
  <si>
    <t>은행 제15호</t>
    <phoneticPr fontId="26" type="noConversion"/>
  </si>
  <si>
    <t>14.12.26</t>
    <phoneticPr fontId="26" type="noConversion"/>
  </si>
  <si>
    <t>성남시</t>
    <phoneticPr fontId="26" type="noConversion"/>
  </si>
  <si>
    <t>은행 제16호</t>
    <phoneticPr fontId="26" type="noConversion"/>
  </si>
  <si>
    <t>14.12.26</t>
    <phoneticPr fontId="26" type="noConversion"/>
  </si>
  <si>
    <t>08.11.26.</t>
    <phoneticPr fontId="26" type="noConversion"/>
  </si>
  <si>
    <t>07.08.20.</t>
    <phoneticPr fontId="26" type="noConversion"/>
  </si>
  <si>
    <t>판교제8호(화랑)</t>
    <phoneticPr fontId="26" type="noConversion"/>
  </si>
  <si>
    <t>판교제10호(낙생대)</t>
    <phoneticPr fontId="26" type="noConversion"/>
  </si>
  <si>
    <t>2007.6.18</t>
    <phoneticPr fontId="26" type="noConversion"/>
  </si>
  <si>
    <t>도촌제2호(독고개)</t>
    <phoneticPr fontId="26" type="noConversion"/>
  </si>
  <si>
    <t>도촌제3호(이왕이)</t>
    <phoneticPr fontId="26" type="noConversion"/>
  </si>
  <si>
    <t>성남시</t>
    <phoneticPr fontId="26" type="noConversion"/>
  </si>
  <si>
    <t>15.12.24</t>
    <phoneticPr fontId="26" type="noConversion"/>
  </si>
  <si>
    <t>여수지구 제1호</t>
    <phoneticPr fontId="26" type="noConversion"/>
  </si>
  <si>
    <t>도시공원 조성현황 총괄(성남시)</t>
    <phoneticPr fontId="26" type="noConversion"/>
  </si>
  <si>
    <t>백현</t>
    <phoneticPr fontId="26" type="noConversion"/>
  </si>
  <si>
    <t>백현</t>
    <phoneticPr fontId="26" type="noConversion"/>
  </si>
  <si>
    <t>2016.11.8</t>
    <phoneticPr fontId="26" type="noConversion"/>
  </si>
  <si>
    <t>2016.12.1</t>
    <phoneticPr fontId="26" type="noConversion"/>
  </si>
  <si>
    <t>성호시장(가칭)</t>
    <phoneticPr fontId="26" type="noConversion"/>
  </si>
  <si>
    <t>달빛</t>
    <phoneticPr fontId="26" type="noConversion"/>
  </si>
  <si>
    <t>2011.12.30</t>
    <phoneticPr fontId="26" type="noConversion"/>
  </si>
  <si>
    <t>14.09.17</t>
    <phoneticPr fontId="26" type="noConversion"/>
  </si>
  <si>
    <t>어린이공원(미정)</t>
    <phoneticPr fontId="26" type="noConversion"/>
  </si>
  <si>
    <t>제1공단</t>
    <phoneticPr fontId="26" type="noConversion"/>
  </si>
  <si>
    <t>1. 소공원 조성현황</t>
    <phoneticPr fontId="26" type="noConversion"/>
  </si>
  <si>
    <t>9. 도시자연공원 조성현황</t>
    <phoneticPr fontId="26" type="noConversion"/>
  </si>
  <si>
    <t>8. 체육공원 조성현황</t>
    <phoneticPr fontId="26" type="noConversion"/>
  </si>
  <si>
    <t>7. 묘지공원 조성현황</t>
    <phoneticPr fontId="26" type="noConversion"/>
  </si>
  <si>
    <t>6. 수변공원 조성현황</t>
    <phoneticPr fontId="26" type="noConversion"/>
  </si>
  <si>
    <t>5. 문화공원 조성현황</t>
    <phoneticPr fontId="26" type="noConversion"/>
  </si>
  <si>
    <t>4. 역사공원 조성현황</t>
    <phoneticPr fontId="26" type="noConversion"/>
  </si>
  <si>
    <t>3. 근린공원 조성현황</t>
    <phoneticPr fontId="26" type="noConversion"/>
  </si>
  <si>
    <t>2. 어린이공원 조성현황</t>
    <phoneticPr fontId="26" type="noConversion"/>
  </si>
  <si>
    <t>판교제3호(두밀)</t>
    <phoneticPr fontId="26" type="noConversion"/>
  </si>
  <si>
    <t>분당구 야탑동 332번지</t>
    <phoneticPr fontId="26" type="noConversion"/>
  </si>
  <si>
    <t>분당구 야탑동 337번지</t>
    <phoneticPr fontId="26" type="noConversion"/>
  </si>
  <si>
    <t>분당구 야탑동 340번지</t>
    <phoneticPr fontId="26" type="noConversion"/>
  </si>
  <si>
    <t>분당구 야탑동 206번지</t>
    <phoneticPr fontId="26" type="noConversion"/>
  </si>
  <si>
    <t>분당구 야탑동 214-1번지</t>
    <phoneticPr fontId="26" type="noConversion"/>
  </si>
  <si>
    <t>분당구 야탑동 208번지</t>
    <phoneticPr fontId="26" type="noConversion"/>
  </si>
  <si>
    <t>분당구 야탑동 213-1번지</t>
    <phoneticPr fontId="26" type="noConversion"/>
  </si>
  <si>
    <t>분당구 야탑동 178번지</t>
    <phoneticPr fontId="26" type="noConversion"/>
  </si>
  <si>
    <t>분당구 야탑동 301번지</t>
    <phoneticPr fontId="26" type="noConversion"/>
  </si>
  <si>
    <t>분당구 야탑동 385번지</t>
    <phoneticPr fontId="26" type="noConversion"/>
  </si>
  <si>
    <t>분당구 야탑동 534번지</t>
    <phoneticPr fontId="26" type="noConversion"/>
  </si>
  <si>
    <t>분당구 야탑동 509번지</t>
    <phoneticPr fontId="26" type="noConversion"/>
  </si>
  <si>
    <t>분당구 야탑동 529번지</t>
    <phoneticPr fontId="26" type="noConversion"/>
  </si>
  <si>
    <t>분당구 야탑동 516번지</t>
    <phoneticPr fontId="26" type="noConversion"/>
  </si>
  <si>
    <t>분당구 야탑동 524번지</t>
    <phoneticPr fontId="26" type="noConversion"/>
  </si>
  <si>
    <t>분당구 야탑동 521번지</t>
    <phoneticPr fontId="26" type="noConversion"/>
  </si>
  <si>
    <t>분당구 야탑동 167번지</t>
    <phoneticPr fontId="26" type="noConversion"/>
  </si>
  <si>
    <t>분당구 야탑동 164번지</t>
    <phoneticPr fontId="26" type="noConversion"/>
  </si>
  <si>
    <t>분당구 이매동 144번지</t>
    <phoneticPr fontId="26" type="noConversion"/>
  </si>
  <si>
    <t>분당구 이매동 134번지</t>
    <phoneticPr fontId="26" type="noConversion"/>
  </si>
  <si>
    <t>분당구 이매동 103번지</t>
    <phoneticPr fontId="26" type="noConversion"/>
  </si>
  <si>
    <t>분당구 이매동 114번지</t>
    <phoneticPr fontId="26" type="noConversion"/>
  </si>
  <si>
    <t>분당구 이매동 148번지</t>
    <phoneticPr fontId="26" type="noConversion"/>
  </si>
  <si>
    <t>분당구 이매동 119번지</t>
    <phoneticPr fontId="26" type="noConversion"/>
  </si>
  <si>
    <t>분당구 이매동 125번지</t>
    <phoneticPr fontId="26" type="noConversion"/>
  </si>
  <si>
    <t>분당구 서현동 78-4번지</t>
    <phoneticPr fontId="26" type="noConversion"/>
  </si>
  <si>
    <t>분당구 서현동 324번지</t>
    <phoneticPr fontId="26" type="noConversion"/>
  </si>
  <si>
    <t>분당구 서현동 332번지</t>
    <phoneticPr fontId="26" type="noConversion"/>
  </si>
  <si>
    <t>분당구 분당동 101번지</t>
    <phoneticPr fontId="26" type="noConversion"/>
  </si>
  <si>
    <t>분당구 서현동 89-6번지</t>
    <phoneticPr fontId="26" type="noConversion"/>
  </si>
  <si>
    <t>분당구 서현동 94-1번지</t>
    <phoneticPr fontId="26" type="noConversion"/>
  </si>
  <si>
    <t>분당구 서현동 294번지</t>
    <phoneticPr fontId="26" type="noConversion"/>
  </si>
  <si>
    <t>분당구 서현동 302-1번지</t>
    <phoneticPr fontId="26" type="noConversion"/>
  </si>
  <si>
    <t>분당구 서현동 317-1번지</t>
    <phoneticPr fontId="26" type="noConversion"/>
  </si>
  <si>
    <t>분당구 서현동 314-1번지</t>
    <phoneticPr fontId="26" type="noConversion"/>
  </si>
  <si>
    <t>분당구 서현동 309번지</t>
    <phoneticPr fontId="26" type="noConversion"/>
  </si>
  <si>
    <t>분당구 분당동 194-3번지</t>
    <phoneticPr fontId="26" type="noConversion"/>
  </si>
  <si>
    <t>분당구 분당동 89번지</t>
    <phoneticPr fontId="26" type="noConversion"/>
  </si>
  <si>
    <t>분당구 분당동 124번지</t>
    <phoneticPr fontId="26" type="noConversion"/>
  </si>
  <si>
    <t>분당구 분당동 162번지</t>
    <phoneticPr fontId="26" type="noConversion"/>
  </si>
  <si>
    <t>분당구 분당동 179번지</t>
    <phoneticPr fontId="26" type="noConversion"/>
  </si>
  <si>
    <t>분당구 수내동 31번지</t>
    <phoneticPr fontId="26" type="noConversion"/>
  </si>
  <si>
    <t>분당구 수내동 26번지</t>
    <phoneticPr fontId="26" type="noConversion"/>
  </si>
  <si>
    <t>분당구 수내동 62번지</t>
    <phoneticPr fontId="26" type="noConversion"/>
  </si>
  <si>
    <t>분당구 수내동 127번지</t>
    <phoneticPr fontId="26" type="noConversion"/>
  </si>
  <si>
    <t>분당구 수내동 110번지</t>
    <phoneticPr fontId="26" type="noConversion"/>
  </si>
  <si>
    <t>분당구 정자동 108번지</t>
    <phoneticPr fontId="26" type="noConversion"/>
  </si>
  <si>
    <t>분당구 정자동 114번지</t>
    <phoneticPr fontId="26" type="noConversion"/>
  </si>
  <si>
    <t>분당구 정자동 91-1번지</t>
    <phoneticPr fontId="26" type="noConversion"/>
  </si>
  <si>
    <t>분당구 정자동 145번지</t>
    <phoneticPr fontId="26" type="noConversion"/>
  </si>
  <si>
    <t>분당구 정자동 196번지</t>
    <phoneticPr fontId="26" type="noConversion"/>
  </si>
  <si>
    <t>분당구 정자동 204번지</t>
    <phoneticPr fontId="26" type="noConversion"/>
  </si>
  <si>
    <t>분당구 정자동 239번지</t>
    <phoneticPr fontId="26" type="noConversion"/>
  </si>
  <si>
    <t>분당구 정자동 182번지</t>
    <phoneticPr fontId="26" type="noConversion"/>
  </si>
  <si>
    <t>분당구 금곡동 135번지</t>
    <phoneticPr fontId="26" type="noConversion"/>
  </si>
  <si>
    <t>분당구 금곡동 146번지</t>
    <phoneticPr fontId="26" type="noConversion"/>
  </si>
  <si>
    <t>분당구 구미동 32번지</t>
    <phoneticPr fontId="26" type="noConversion"/>
  </si>
  <si>
    <t>분당구 구미동 51번지</t>
    <phoneticPr fontId="26" type="noConversion"/>
  </si>
  <si>
    <t>분당구 구미동 73번지</t>
    <phoneticPr fontId="26" type="noConversion"/>
  </si>
  <si>
    <t>분당구 구미동 87번지</t>
    <phoneticPr fontId="26" type="noConversion"/>
  </si>
  <si>
    <t>분당구 구미동 108번지</t>
    <phoneticPr fontId="26" type="noConversion"/>
  </si>
  <si>
    <t>분당구 구미동 114번지</t>
    <phoneticPr fontId="26" type="noConversion"/>
  </si>
  <si>
    <t>분당구 구미동 138번지</t>
    <phoneticPr fontId="26" type="noConversion"/>
  </si>
  <si>
    <t>분당구 구미동 206번지</t>
    <phoneticPr fontId="26" type="noConversion"/>
  </si>
  <si>
    <t>분당구 구미동 281번지</t>
    <phoneticPr fontId="26" type="noConversion"/>
  </si>
  <si>
    <t>분당구 구미동 294번지</t>
    <phoneticPr fontId="26" type="noConversion"/>
  </si>
  <si>
    <t>분당구 금곡동 183번지</t>
    <phoneticPr fontId="26" type="noConversion"/>
  </si>
  <si>
    <t>분당구 금곡동 175번지</t>
    <phoneticPr fontId="26" type="noConversion"/>
  </si>
  <si>
    <t>분당구 구미동 230번지</t>
    <phoneticPr fontId="26" type="noConversion"/>
  </si>
  <si>
    <t>분당구 구미동 279번지</t>
    <phoneticPr fontId="26" type="noConversion"/>
  </si>
  <si>
    <t>분당구 구미동 239번지</t>
    <phoneticPr fontId="26" type="noConversion"/>
  </si>
  <si>
    <t>분당구 구미동 252번지</t>
    <phoneticPr fontId="26" type="noConversion"/>
  </si>
  <si>
    <t>수정구 복정동 635</t>
    <phoneticPr fontId="26" type="noConversion"/>
  </si>
  <si>
    <t>수정구 복정동 638</t>
    <phoneticPr fontId="26" type="noConversion"/>
  </si>
  <si>
    <t>수정구 복정동 648</t>
    <phoneticPr fontId="26" type="noConversion"/>
  </si>
  <si>
    <t>수정구 복정동 670</t>
    <phoneticPr fontId="26" type="noConversion"/>
  </si>
  <si>
    <t>수정구 복정동 697</t>
    <phoneticPr fontId="26" type="noConversion"/>
  </si>
  <si>
    <t>수정구 고등동 383-5</t>
    <phoneticPr fontId="26" type="noConversion"/>
  </si>
  <si>
    <t>수정구 신흥동 1967</t>
    <phoneticPr fontId="26" type="noConversion"/>
  </si>
  <si>
    <t>중원구 은행동 1409</t>
    <phoneticPr fontId="26" type="noConversion"/>
  </si>
  <si>
    <t>중원구 금광동 490</t>
    <phoneticPr fontId="26" type="noConversion"/>
  </si>
  <si>
    <t>중원구 금광동 1639</t>
    <phoneticPr fontId="26" type="noConversion"/>
  </si>
  <si>
    <t>분당구 운중동 889일원</t>
    <phoneticPr fontId="26" type="noConversion"/>
  </si>
  <si>
    <t>분당구 운중동 1012일원</t>
    <phoneticPr fontId="26" type="noConversion"/>
  </si>
  <si>
    <t>분당구 운중동 1044</t>
    <phoneticPr fontId="26" type="noConversion"/>
  </si>
  <si>
    <t>분당구 판교동 597</t>
    <phoneticPr fontId="26" type="noConversion"/>
  </si>
  <si>
    <t>분당구 판교동 573</t>
    <phoneticPr fontId="26" type="noConversion"/>
  </si>
  <si>
    <t>분당구 판교동 547</t>
    <phoneticPr fontId="26" type="noConversion"/>
  </si>
  <si>
    <t>분당구 판교동 532</t>
    <phoneticPr fontId="26" type="noConversion"/>
  </si>
  <si>
    <t>분당구 판교동 487</t>
    <phoneticPr fontId="26" type="noConversion"/>
  </si>
  <si>
    <t>분당구 삼평동 707</t>
    <phoneticPr fontId="26" type="noConversion"/>
  </si>
  <si>
    <t>분당구 삼평동 731</t>
    <phoneticPr fontId="26" type="noConversion"/>
  </si>
  <si>
    <t>분당구 백현동 606</t>
    <phoneticPr fontId="26" type="noConversion"/>
  </si>
  <si>
    <t>분당구 백현동 571</t>
    <phoneticPr fontId="26" type="noConversion"/>
  </si>
  <si>
    <t>분당구 백현동 584</t>
    <phoneticPr fontId="26" type="noConversion"/>
  </si>
  <si>
    <t>분당구 판교동 647</t>
    <phoneticPr fontId="26" type="noConversion"/>
  </si>
  <si>
    <t>분당구 삼평동 614</t>
    <phoneticPr fontId="26" type="noConversion"/>
  </si>
  <si>
    <t>분당구 삼평동 620</t>
    <phoneticPr fontId="26" type="noConversion"/>
  </si>
  <si>
    <t>분당구 삼평동 699</t>
    <phoneticPr fontId="26" type="noConversion"/>
  </si>
  <si>
    <t>분당구 삼평동 677</t>
    <phoneticPr fontId="26" type="noConversion"/>
  </si>
  <si>
    <t>중원구 금광동 653</t>
    <phoneticPr fontId="26" type="noConversion"/>
  </si>
  <si>
    <t>중원구 갈현동 292-2일원</t>
    <phoneticPr fontId="26" type="noConversion"/>
  </si>
  <si>
    <t>중원구 갈현동 244-1일원</t>
    <phoneticPr fontId="26" type="noConversion"/>
  </si>
  <si>
    <t>중원구 갈현동 160일원</t>
    <phoneticPr fontId="26" type="noConversion"/>
  </si>
  <si>
    <t>수정구 사송동 642일원</t>
    <phoneticPr fontId="26" type="noConversion"/>
  </si>
  <si>
    <t>수정구 금토동 103일원</t>
    <phoneticPr fontId="26" type="noConversion"/>
  </si>
  <si>
    <t>수정구 금토동 89-2일원</t>
    <phoneticPr fontId="26" type="noConversion"/>
  </si>
  <si>
    <t>수정구 금토동 64-5일원</t>
    <phoneticPr fontId="26" type="noConversion"/>
  </si>
  <si>
    <t>수정구 심곡동 338-11</t>
    <phoneticPr fontId="26" type="noConversion"/>
  </si>
  <si>
    <t>수정구 신촌동 211-1일원</t>
    <phoneticPr fontId="26" type="noConversion"/>
  </si>
  <si>
    <t>수정구 고등동 396-9대</t>
    <phoneticPr fontId="26" type="noConversion"/>
  </si>
  <si>
    <t>수정구 신촌동 190-4일원</t>
    <phoneticPr fontId="26" type="noConversion"/>
  </si>
  <si>
    <t>수정구 신촌동 114-31일원</t>
    <phoneticPr fontId="26" type="noConversion"/>
  </si>
  <si>
    <t>수정구 신촌동 206-4일원</t>
    <phoneticPr fontId="26" type="noConversion"/>
  </si>
  <si>
    <t>수정구 신촌동 203-15일원</t>
    <phoneticPr fontId="26" type="noConversion"/>
  </si>
  <si>
    <t>수정구 오야동 237-3일원</t>
    <phoneticPr fontId="26" type="noConversion"/>
  </si>
  <si>
    <t>수정구 오야동 297-2일원</t>
    <phoneticPr fontId="26" type="noConversion"/>
  </si>
  <si>
    <t>수정구 오야동 257-12일원</t>
    <phoneticPr fontId="26" type="noConversion"/>
  </si>
  <si>
    <t>수정구 오야동 245-27일원</t>
    <phoneticPr fontId="26" type="noConversion"/>
  </si>
  <si>
    <t>수정구 심곡동 391-4일원</t>
    <phoneticPr fontId="26" type="noConversion"/>
  </si>
  <si>
    <t>수정구 심곡동 330일원</t>
    <phoneticPr fontId="26" type="noConversion"/>
  </si>
  <si>
    <t>수정구 심곡동 323-9일원</t>
    <phoneticPr fontId="26" type="noConversion"/>
  </si>
  <si>
    <t>수정구 고등동 169-2일원</t>
    <phoneticPr fontId="26" type="noConversion"/>
  </si>
  <si>
    <t>수정구 고등동 159-3일원</t>
    <phoneticPr fontId="26" type="noConversion"/>
  </si>
  <si>
    <t>수정구 상적동 19-6일원</t>
    <phoneticPr fontId="26" type="noConversion"/>
  </si>
  <si>
    <t>수정구 상적동 21-3일원</t>
    <phoneticPr fontId="26" type="noConversion"/>
  </si>
  <si>
    <t>수정구 상적동 94-9일원</t>
    <phoneticPr fontId="26" type="noConversion"/>
  </si>
  <si>
    <t>수정구 상적동 174-12일원</t>
    <phoneticPr fontId="26" type="noConversion"/>
  </si>
  <si>
    <t>수정구 상적동 168-5일원</t>
    <phoneticPr fontId="26" type="noConversion"/>
  </si>
  <si>
    <t>분당구 백현동 516(식품연구원 지구단위계획구)</t>
    <phoneticPr fontId="26" type="noConversion"/>
  </si>
  <si>
    <t>분당구 대장동 235-2 일원(판교대장지구)</t>
    <phoneticPr fontId="26" type="noConversion"/>
  </si>
  <si>
    <t>분당구 정자동 179-3,179-11,179-12</t>
    <phoneticPr fontId="26" type="noConversion"/>
  </si>
  <si>
    <t>분당구 판교동 499</t>
    <phoneticPr fontId="26" type="noConversion"/>
  </si>
  <si>
    <t>분당구 서현동 21-6일원</t>
    <phoneticPr fontId="26" type="noConversion"/>
  </si>
  <si>
    <t>중원구 갈현동, 하대원동108-4, 성남동 산18-1</t>
    <phoneticPr fontId="26" type="noConversion"/>
  </si>
  <si>
    <t>분당구 서현동, 이매동 산57</t>
    <phoneticPr fontId="26" type="noConversion"/>
  </si>
  <si>
    <t>중원구 여수동413</t>
    <phoneticPr fontId="26" type="noConversion"/>
  </si>
  <si>
    <t>중원구 은행동 200</t>
    <phoneticPr fontId="26" type="noConversion"/>
  </si>
  <si>
    <t>중원구 도촌동 659</t>
    <phoneticPr fontId="26" type="noConversion"/>
  </si>
  <si>
    <t>중원구 도촌동 648</t>
    <phoneticPr fontId="26" type="noConversion"/>
  </si>
  <si>
    <t>수정구 단대동193</t>
    <phoneticPr fontId="26" type="noConversion"/>
  </si>
  <si>
    <t>수정구 신흥 2동2345</t>
    <phoneticPr fontId="26" type="noConversion"/>
  </si>
  <si>
    <t>중원구 상대원동 28</t>
    <phoneticPr fontId="26" type="noConversion"/>
  </si>
  <si>
    <t>수정구 태평동 7277</t>
    <phoneticPr fontId="26" type="noConversion"/>
  </si>
  <si>
    <t>분당구 백현동 516-1 일원(식품연구원 지구)</t>
    <phoneticPr fontId="26" type="noConversion"/>
  </si>
  <si>
    <t>분당구 대장동 242-1 일원</t>
    <phoneticPr fontId="26" type="noConversion"/>
  </si>
  <si>
    <t>분당구 삼평동 669</t>
    <phoneticPr fontId="26" type="noConversion"/>
  </si>
  <si>
    <t>분당구 백현동 523, 521-5</t>
    <phoneticPr fontId="26" type="noConversion"/>
  </si>
  <si>
    <t>분당구 백현동 542-1</t>
    <phoneticPr fontId="26" type="noConversion"/>
  </si>
  <si>
    <t>분당구 삼평동 637</t>
    <phoneticPr fontId="26" type="noConversion"/>
  </si>
  <si>
    <t>분당구 삼평동 717-2</t>
    <phoneticPr fontId="26" type="noConversion"/>
  </si>
  <si>
    <t>분당구 삼평동 697</t>
    <phoneticPr fontId="26" type="noConversion"/>
  </si>
  <si>
    <t>분당구 운중동 915</t>
    <phoneticPr fontId="26" type="noConversion"/>
  </si>
  <si>
    <t>분당구 운중동 953</t>
    <phoneticPr fontId="26" type="noConversion"/>
  </si>
  <si>
    <t>분당구 운중동 872</t>
    <phoneticPr fontId="26" type="noConversion"/>
  </si>
  <si>
    <t>중원구 도촌동 654</t>
    <phoneticPr fontId="26" type="noConversion"/>
  </si>
  <si>
    <t>분당구 구미동 299</t>
    <phoneticPr fontId="26" type="noConversion"/>
  </si>
  <si>
    <t>분당구 구미동 217</t>
    <phoneticPr fontId="26" type="noConversion"/>
  </si>
  <si>
    <t>분당구 구미동 209</t>
    <phoneticPr fontId="26" type="noConversion"/>
  </si>
  <si>
    <t>분당구 구미동 193-1, 2</t>
    <phoneticPr fontId="26" type="noConversion"/>
  </si>
  <si>
    <t>분당구 구미동 67</t>
    <phoneticPr fontId="26" type="noConversion"/>
  </si>
  <si>
    <t>분당구 구미동 19</t>
    <phoneticPr fontId="26" type="noConversion"/>
  </si>
  <si>
    <t>분당구 정자동 253</t>
    <phoneticPr fontId="26" type="noConversion"/>
  </si>
  <si>
    <t>분당구 정자동 252</t>
    <phoneticPr fontId="26" type="noConversion"/>
  </si>
  <si>
    <t>분당구 정자동 103</t>
    <phoneticPr fontId="26" type="noConversion"/>
  </si>
  <si>
    <t>분당구 수내동 49-1</t>
    <phoneticPr fontId="26" type="noConversion"/>
  </si>
  <si>
    <t>분당구 수내동 65, 66</t>
    <phoneticPr fontId="26" type="noConversion"/>
  </si>
  <si>
    <t>분당구 분당동 37</t>
    <phoneticPr fontId="26" type="noConversion"/>
  </si>
  <si>
    <t>분당구 분당동 64-1</t>
    <phoneticPr fontId="26" type="noConversion"/>
  </si>
  <si>
    <t>분당구 분당동 88번지</t>
    <phoneticPr fontId="26" type="noConversion"/>
  </si>
  <si>
    <t>분당구 서현동 342번지 일대</t>
    <phoneticPr fontId="26" type="noConversion"/>
  </si>
  <si>
    <t>분당구 야탑동 271</t>
    <phoneticPr fontId="26" type="noConversion"/>
  </si>
  <si>
    <t>분당구 야탑동 195-1</t>
    <phoneticPr fontId="26" type="noConversion"/>
  </si>
  <si>
    <t>분당구 야탑동 195번지</t>
    <phoneticPr fontId="26" type="noConversion"/>
  </si>
  <si>
    <t>단대지구 제1호(미소)</t>
    <phoneticPr fontId="26" type="noConversion"/>
  </si>
  <si>
    <t>여수지구 제3호(한아름)</t>
    <phoneticPr fontId="26" type="noConversion"/>
  </si>
  <si>
    <t>여수지구 제4호(따르릉)</t>
    <phoneticPr fontId="26" type="noConversion"/>
  </si>
  <si>
    <t>여수지구 제5호(사각사각)</t>
    <phoneticPr fontId="26" type="noConversion"/>
  </si>
  <si>
    <t>여수지구 제6호(종알종알)</t>
    <phoneticPr fontId="26" type="noConversion"/>
  </si>
  <si>
    <t>중원구 은행동 2509</t>
    <phoneticPr fontId="26" type="noConversion"/>
  </si>
  <si>
    <t>중원구 은행동 2467</t>
    <phoneticPr fontId="26" type="noConversion"/>
  </si>
  <si>
    <t>은행정이</t>
    <phoneticPr fontId="26" type="noConversion"/>
  </si>
  <si>
    <t>여수지구 제4호(여수울)</t>
    <phoneticPr fontId="26" type="noConversion"/>
  </si>
  <si>
    <t>여수지구 제3호(시청)</t>
    <phoneticPr fontId="26" type="noConversion"/>
  </si>
  <si>
    <t>도촌제1호(섬말)</t>
    <phoneticPr fontId="26" type="noConversion"/>
  </si>
  <si>
    <t>구분</t>
    <phoneticPr fontId="26" type="noConversion"/>
  </si>
  <si>
    <t>비고</t>
    <phoneticPr fontId="26" type="noConversion"/>
  </si>
  <si>
    <t>면적</t>
    <phoneticPr fontId="26" type="noConversion"/>
  </si>
  <si>
    <t>총계</t>
    <phoneticPr fontId="26" type="noConversion"/>
  </si>
  <si>
    <t>개소</t>
    <phoneticPr fontId="26" type="noConversion"/>
  </si>
  <si>
    <t>도시자연공원</t>
    <phoneticPr fontId="26" type="noConversion"/>
  </si>
  <si>
    <t>근린공원</t>
    <phoneticPr fontId="26" type="noConversion"/>
  </si>
  <si>
    <t>어린이공원</t>
    <phoneticPr fontId="26" type="noConversion"/>
  </si>
  <si>
    <t>주제공원</t>
    <phoneticPr fontId="26" type="noConversion"/>
  </si>
  <si>
    <t>소공원</t>
    <phoneticPr fontId="26" type="noConversion"/>
  </si>
  <si>
    <t>수정구</t>
    <phoneticPr fontId="26" type="noConversion"/>
  </si>
  <si>
    <t>중원구</t>
    <phoneticPr fontId="26" type="noConversion"/>
  </si>
  <si>
    <t>분당구</t>
    <phoneticPr fontId="26" type="noConversion"/>
  </si>
  <si>
    <t>수정구 단대동 100-1</t>
    <phoneticPr fontId="26" type="noConversion"/>
  </si>
  <si>
    <t>태평</t>
    <phoneticPr fontId="26" type="noConversion"/>
  </si>
  <si>
    <t>단대지구1호(하늘빛)</t>
    <phoneticPr fontId="26" type="noConversion"/>
  </si>
  <si>
    <t>수정구 단대동 101-2</t>
    <phoneticPr fontId="26" type="noConversion"/>
  </si>
  <si>
    <t>판교제21호(어울)</t>
    <phoneticPr fontId="26" type="noConversion"/>
  </si>
  <si>
    <t>판교제13호(물방울)</t>
    <phoneticPr fontId="26" type="noConversion"/>
  </si>
  <si>
    <t>판교, 대장, 백현</t>
    <phoneticPr fontId="26" type="noConversion"/>
  </si>
  <si>
    <t>판교제1호(청계)</t>
    <phoneticPr fontId="26" type="noConversion"/>
  </si>
  <si>
    <t>판교제2호(운중)</t>
    <phoneticPr fontId="26" type="noConversion"/>
  </si>
  <si>
    <t>판교제4호(판교)</t>
    <phoneticPr fontId="26" type="noConversion"/>
  </si>
  <si>
    <t>판교제6호(봇들)</t>
    <phoneticPr fontId="26" type="noConversion"/>
  </si>
  <si>
    <t>판교제7호(송현)</t>
    <phoneticPr fontId="26" type="noConversion"/>
  </si>
  <si>
    <t>판교제9호(나들이)</t>
    <phoneticPr fontId="26" type="noConversion"/>
  </si>
  <si>
    <t>판교제11호(판교테크노파크)</t>
    <phoneticPr fontId="26" type="noConversion"/>
  </si>
  <si>
    <t>서현</t>
    <phoneticPr fontId="26" type="noConversion"/>
  </si>
  <si>
    <t>판교</t>
    <phoneticPr fontId="26" type="noConversion"/>
  </si>
  <si>
    <t>탑골</t>
    <phoneticPr fontId="26" type="noConversion"/>
  </si>
  <si>
    <t>성지</t>
    <phoneticPr fontId="26" type="noConversion"/>
  </si>
  <si>
    <t>상희</t>
    <phoneticPr fontId="26" type="noConversion"/>
  </si>
  <si>
    <t>점골</t>
    <phoneticPr fontId="26" type="noConversion"/>
  </si>
  <si>
    <t>태현</t>
    <phoneticPr fontId="26" type="noConversion"/>
  </si>
  <si>
    <t>맹산</t>
    <phoneticPr fontId="26" type="noConversion"/>
  </si>
  <si>
    <t>당골</t>
    <phoneticPr fontId="26" type="noConversion"/>
  </si>
  <si>
    <t>중앙</t>
    <phoneticPr fontId="26" type="noConversion"/>
  </si>
  <si>
    <t>마루</t>
    <phoneticPr fontId="26" type="noConversion"/>
  </si>
  <si>
    <t>능골</t>
    <phoneticPr fontId="26" type="noConversion"/>
  </si>
  <si>
    <t>정자</t>
    <phoneticPr fontId="26" type="noConversion"/>
  </si>
  <si>
    <t>주택</t>
    <phoneticPr fontId="26" type="noConversion"/>
  </si>
  <si>
    <t>금곡</t>
    <phoneticPr fontId="26" type="noConversion"/>
  </si>
  <si>
    <t>벌말</t>
    <phoneticPr fontId="26" type="noConversion"/>
  </si>
  <si>
    <t>오리</t>
    <phoneticPr fontId="26" type="noConversion"/>
  </si>
  <si>
    <t>석촌</t>
    <phoneticPr fontId="26" type="noConversion"/>
  </si>
  <si>
    <t>구미</t>
    <phoneticPr fontId="26" type="noConversion"/>
  </si>
  <si>
    <t>2017.08.21.</t>
    <phoneticPr fontId="26" type="noConversion"/>
  </si>
  <si>
    <t>중원구 금광동 595번지 일원</t>
    <phoneticPr fontId="26" type="noConversion"/>
  </si>
  <si>
    <t>성남시 고시 제2017-241호(2017.8.21.)</t>
    <phoneticPr fontId="26" type="noConversion"/>
  </si>
  <si>
    <t>취락지구</t>
    <phoneticPr fontId="26" type="noConversion"/>
  </si>
  <si>
    <t>취락지구</t>
    <phoneticPr fontId="26" type="noConversion"/>
  </si>
  <si>
    <t>주산도 4</t>
    <phoneticPr fontId="26" type="noConversion"/>
  </si>
  <si>
    <t>힐스소공원</t>
    <phoneticPr fontId="26" type="noConversion"/>
  </si>
  <si>
    <t>중원구 중앙동 549</t>
    <phoneticPr fontId="26" type="noConversion"/>
  </si>
  <si>
    <t>중원구 중앙동 548</t>
    <phoneticPr fontId="26" type="noConversion"/>
  </si>
  <si>
    <t>중원구 은행동 2521</t>
    <phoneticPr fontId="26" type="noConversion"/>
  </si>
  <si>
    <t>중원구 은행동 2515</t>
    <phoneticPr fontId="26" type="noConversion"/>
  </si>
  <si>
    <t>중원구 은행동 2519</t>
    <phoneticPr fontId="26" type="noConversion"/>
  </si>
  <si>
    <t>중원구 은행동 2506</t>
    <phoneticPr fontId="26" type="noConversion"/>
  </si>
  <si>
    <t>중원구 은행동 2473</t>
    <phoneticPr fontId="26" type="noConversion"/>
  </si>
  <si>
    <t>중원구 은행동 2465</t>
    <phoneticPr fontId="26" type="noConversion"/>
  </si>
  <si>
    <t>중원구 은행동 2487</t>
    <phoneticPr fontId="26" type="noConversion"/>
  </si>
  <si>
    <t>중원구 은행동 2525</t>
    <phoneticPr fontId="26" type="noConversion"/>
  </si>
  <si>
    <t>중원구 은행동 2482</t>
    <phoneticPr fontId="26" type="noConversion"/>
  </si>
  <si>
    <t>중원구 은행동 2523</t>
    <phoneticPr fontId="26" type="noConversion"/>
  </si>
  <si>
    <t>중원구 은행동 2478</t>
    <phoneticPr fontId="26" type="noConversion"/>
  </si>
  <si>
    <t>중원구 하대원동 249-1</t>
    <phoneticPr fontId="26" type="noConversion"/>
  </si>
  <si>
    <t>중원구 도촌동 653</t>
    <phoneticPr fontId="26" type="noConversion"/>
  </si>
  <si>
    <t>중원구 도촌동 652</t>
    <phoneticPr fontId="26" type="noConversion"/>
  </si>
  <si>
    <t>중원구 도촌동 655</t>
    <phoneticPr fontId="26" type="noConversion"/>
  </si>
  <si>
    <t>중원구 도촌동 658</t>
    <phoneticPr fontId="26" type="noConversion"/>
  </si>
  <si>
    <t>중원구 도촌동 664</t>
    <phoneticPr fontId="26" type="noConversion"/>
  </si>
  <si>
    <t>중원구 여수동 603</t>
    <phoneticPr fontId="26" type="noConversion"/>
  </si>
  <si>
    <t>중원구 여수동 614</t>
    <phoneticPr fontId="26" type="noConversion"/>
  </si>
  <si>
    <r>
      <rPr>
        <b/>
        <sz val="12"/>
        <color rgb="FF000000"/>
        <rFont val="맑은 고딕"/>
        <family val="3"/>
        <charset val="129"/>
      </rPr>
      <t>○</t>
    </r>
    <r>
      <rPr>
        <b/>
        <sz val="12"/>
        <color rgb="FF000000"/>
        <rFont val="HY견고딕"/>
        <family val="1"/>
        <charset val="129"/>
      </rPr>
      <t xml:space="preserve"> 공원결정 현황 </t>
    </r>
    <phoneticPr fontId="26" type="noConversion"/>
  </si>
  <si>
    <t>○ 공원조성 현황</t>
    <phoneticPr fontId="26" type="noConversion"/>
  </si>
  <si>
    <t>○ 부분조성 현황</t>
    <phoneticPr fontId="26" type="noConversion"/>
  </si>
  <si>
    <t>도시자연공원</t>
    <phoneticPr fontId="26" type="noConversion"/>
  </si>
  <si>
    <t>근린공원</t>
    <phoneticPr fontId="26" type="noConversion"/>
  </si>
  <si>
    <t>주제공원</t>
    <phoneticPr fontId="26" type="noConversion"/>
  </si>
  <si>
    <t>수정</t>
    <phoneticPr fontId="26" type="noConversion"/>
  </si>
  <si>
    <t>중원</t>
    <phoneticPr fontId="26" type="noConversion"/>
  </si>
  <si>
    <t>분당</t>
    <phoneticPr fontId="26" type="noConversion"/>
  </si>
  <si>
    <t>구분</t>
    <phoneticPr fontId="26" type="noConversion"/>
  </si>
  <si>
    <t>공원명</t>
    <phoneticPr fontId="26" type="noConversion"/>
  </si>
  <si>
    <t>개소</t>
    <phoneticPr fontId="26" type="noConversion"/>
  </si>
  <si>
    <t>○ 미조성 공원 이름</t>
    <phoneticPr fontId="26" type="noConversion"/>
  </si>
  <si>
    <t>위례 제2호(한빛)</t>
    <phoneticPr fontId="26" type="noConversion"/>
  </si>
  <si>
    <t>위례 제3호(서일로)</t>
    <phoneticPr fontId="26" type="noConversion"/>
  </si>
  <si>
    <t>위례 제10호(위례)</t>
    <phoneticPr fontId="26" type="noConversion"/>
  </si>
  <si>
    <t>위례 역사공원(위례주제2)</t>
    <phoneticPr fontId="26" type="noConversion"/>
  </si>
  <si>
    <r>
      <t>시 전체</t>
    </r>
    <r>
      <rPr>
        <sz val="11"/>
        <color rgb="FF000000"/>
        <rFont val="맑은 고딕"/>
        <family val="3"/>
        <charset val="129"/>
      </rPr>
      <t xml:space="preserve"> 면적</t>
    </r>
    <phoneticPr fontId="26" type="noConversion"/>
  </si>
  <si>
    <t>㎢</t>
    <phoneticPr fontId="26" type="noConversion"/>
  </si>
  <si>
    <r>
      <t>시 전체면적의</t>
    </r>
    <r>
      <rPr>
        <sz val="11"/>
        <color rgb="FF000000"/>
        <rFont val="맑은 고딕"/>
        <family val="3"/>
        <charset val="129"/>
      </rPr>
      <t xml:space="preserve"> </t>
    </r>
    <phoneticPr fontId="26" type="noConversion"/>
  </si>
  <si>
    <t>%</t>
    <phoneticPr fontId="26" type="noConversion"/>
  </si>
  <si>
    <t>성남시 인구</t>
    <phoneticPr fontId="26" type="noConversion"/>
  </si>
  <si>
    <t>명</t>
    <phoneticPr fontId="26" type="noConversion"/>
  </si>
  <si>
    <t>㎡</t>
    <phoneticPr fontId="26" type="noConversion"/>
  </si>
  <si>
    <r>
      <t>1인당</t>
    </r>
    <r>
      <rPr>
        <sz val="11"/>
        <color rgb="FF000000"/>
        <rFont val="맑은 고딕"/>
        <family val="3"/>
        <charset val="129"/>
      </rPr>
      <t xml:space="preserve"> 공원조성면적</t>
    </r>
    <phoneticPr fontId="26" type="noConversion"/>
  </si>
  <si>
    <t>공원조성률</t>
    <phoneticPr fontId="26" type="noConversion"/>
  </si>
  <si>
    <t>중원구 상대원동 4130일원(상대원2구역 주택재개발정비사업)</t>
    <phoneticPr fontId="26" type="noConversion"/>
  </si>
  <si>
    <t>근린공원(미정)</t>
    <phoneticPr fontId="26" type="noConversion"/>
  </si>
  <si>
    <t>여수지구 제1호(도란도란)</t>
    <phoneticPr fontId="26" type="noConversion"/>
  </si>
  <si>
    <t>중원구 중동 912번지 일원</t>
    <phoneticPr fontId="26" type="noConversion"/>
  </si>
  <si>
    <t>성남시</t>
    <phoneticPr fontId="26" type="noConversion"/>
  </si>
  <si>
    <t>성남시</t>
    <phoneticPr fontId="26" type="noConversion"/>
  </si>
  <si>
    <t>소공원(판교제2테크노밸리)</t>
    <phoneticPr fontId="26" type="noConversion"/>
  </si>
  <si>
    <t>성남시</t>
    <phoneticPr fontId="26" type="noConversion"/>
  </si>
  <si>
    <t>소공원2(산성2도시환경개선사업)</t>
    <phoneticPr fontId="26" type="noConversion"/>
  </si>
  <si>
    <t>소공원1(산성2도시환경개선사업)</t>
    <phoneticPr fontId="26" type="noConversion"/>
  </si>
  <si>
    <t>수정구 산성동 570-4</t>
    <phoneticPr fontId="26" type="noConversion"/>
  </si>
  <si>
    <t>수정구 산성동 580</t>
    <phoneticPr fontId="26" type="noConversion"/>
  </si>
  <si>
    <t>성남시 고시 제2009-114호 신설, 성남시 고시 제2009-150호 공사완료 고시</t>
    <phoneticPr fontId="26" type="noConversion"/>
  </si>
  <si>
    <t>여수지구 제1호(모란)</t>
    <phoneticPr fontId="26" type="noConversion"/>
  </si>
  <si>
    <t>여수지구 제2호(모란생태)</t>
    <phoneticPr fontId="26" type="noConversion"/>
  </si>
  <si>
    <t>중원구 성남동 4861</t>
    <phoneticPr fontId="26" type="noConversion"/>
  </si>
  <si>
    <t>중원구 성남동 4872</t>
    <phoneticPr fontId="26" type="noConversion"/>
  </si>
  <si>
    <t>중원구 성남동 4868</t>
    <phoneticPr fontId="26" type="noConversion"/>
  </si>
  <si>
    <t>중원구 하대원동 16</t>
    <phoneticPr fontId="26" type="noConversion"/>
  </si>
  <si>
    <t>중원구 여수동  372</t>
    <phoneticPr fontId="26" type="noConversion"/>
  </si>
  <si>
    <t>중원구 중앙동 2993</t>
    <phoneticPr fontId="26" type="noConversion"/>
  </si>
  <si>
    <t>제1호 어린이공원(중1도시환경정비사업)</t>
    <phoneticPr fontId="26" type="noConversion"/>
  </si>
  <si>
    <t>제2호 어린이공원(중1도시환경정비사업)</t>
    <phoneticPr fontId="26" type="noConversion"/>
  </si>
  <si>
    <t>희망(신흥2 주택재개발 정비사업)</t>
    <phoneticPr fontId="26" type="noConversion"/>
  </si>
  <si>
    <t>2018.09.10.</t>
    <phoneticPr fontId="26" type="noConversion"/>
  </si>
  <si>
    <t>2009.07.27.</t>
    <phoneticPr fontId="26" type="noConversion"/>
  </si>
  <si>
    <t>수정구 신흥동 863번지 일원(신흥2 주택재개발 정비사업)</t>
    <phoneticPr fontId="26" type="noConversion"/>
  </si>
  <si>
    <t>분당구 수내동 42, 43</t>
    <phoneticPr fontId="26" type="noConversion"/>
  </si>
  <si>
    <t>밀리언,  위례11, 고등1, 고등2, 1공단</t>
    <phoneticPr fontId="26" type="noConversion"/>
  </si>
  <si>
    <t>여수, 상대원2구역(주택개재개발정비사업)</t>
    <phoneticPr fontId="26" type="noConversion"/>
  </si>
  <si>
    <t>낙생,성남</t>
    <phoneticPr fontId="26" type="noConversion"/>
  </si>
  <si>
    <t>2018.12.18.</t>
    <phoneticPr fontId="26" type="noConversion"/>
  </si>
  <si>
    <t>2010.11.03.</t>
    <phoneticPr fontId="26" type="noConversion"/>
  </si>
  <si>
    <t>2010.11.03.</t>
    <phoneticPr fontId="26" type="noConversion"/>
  </si>
  <si>
    <t>2010.01.06.</t>
    <phoneticPr fontId="26" type="noConversion"/>
  </si>
  <si>
    <t>수정구 상적동 335-10 일원</t>
    <phoneticPr fontId="26" type="noConversion"/>
  </si>
  <si>
    <t>수정구 수진동 4763일원</t>
    <phoneticPr fontId="26" type="noConversion"/>
  </si>
  <si>
    <t>취락지구</t>
    <phoneticPr fontId="26" type="noConversion"/>
  </si>
  <si>
    <t>분당구 정자동 72번지</t>
    <phoneticPr fontId="26" type="noConversion"/>
  </si>
  <si>
    <t>분당구 운중동308-4</t>
    <phoneticPr fontId="26" type="noConversion"/>
  </si>
  <si>
    <t>취락지구</t>
    <phoneticPr fontId="26" type="noConversion"/>
  </si>
  <si>
    <t>중원구 금광동 2483</t>
    <phoneticPr fontId="26" type="noConversion"/>
  </si>
  <si>
    <t>수정구 수진2동 산41-3</t>
    <phoneticPr fontId="26" type="noConversion"/>
  </si>
  <si>
    <t>성남시</t>
    <phoneticPr fontId="26" type="noConversion"/>
  </si>
  <si>
    <t>금곡</t>
    <phoneticPr fontId="26" type="noConversion"/>
  </si>
  <si>
    <t>분당구 정자동 183-1</t>
    <phoneticPr fontId="26" type="noConversion"/>
  </si>
  <si>
    <t>근린공원 → 체육공원</t>
    <phoneticPr fontId="26" type="noConversion"/>
  </si>
  <si>
    <t>대왕,탄천변제2</t>
    <phoneticPr fontId="26" type="noConversion"/>
  </si>
  <si>
    <t>성호시장, 탄천변제1</t>
    <phoneticPr fontId="26" type="noConversion"/>
  </si>
  <si>
    <t>10. 도시자연공원구역 지정현황</t>
    <phoneticPr fontId="26" type="noConversion"/>
  </si>
  <si>
    <t>○ 미조성 현황(부분조성 공원 중 미조성된 면적 포함, 개소는 미조성 공원으로만 작성)</t>
    <phoneticPr fontId="26" type="noConversion"/>
  </si>
  <si>
    <t>율동</t>
    <phoneticPr fontId="26" type="noConversion"/>
  </si>
  <si>
    <t>이매</t>
    <phoneticPr fontId="26" type="noConversion"/>
  </si>
  <si>
    <t>분당구 율동 311</t>
    <phoneticPr fontId="26" type="noConversion"/>
  </si>
  <si>
    <t>분당구 이매동 52-15</t>
    <phoneticPr fontId="26" type="noConversion"/>
  </si>
  <si>
    <t>오리,맹산2,수내</t>
    <phoneticPr fontId="26" type="noConversion"/>
  </si>
  <si>
    <t>수정</t>
    <phoneticPr fontId="26" type="noConversion"/>
  </si>
  <si>
    <t>중원</t>
    <phoneticPr fontId="26" type="noConversion"/>
  </si>
  <si>
    <t>분당</t>
    <phoneticPr fontId="26" type="noConversion"/>
  </si>
  <si>
    <t>결정면적%</t>
    <phoneticPr fontId="26" type="noConversion"/>
  </si>
  <si>
    <t>조성면적%</t>
    <phoneticPr fontId="26" type="noConversion"/>
  </si>
  <si>
    <t>1인당결정면적</t>
    <phoneticPr fontId="26" type="noConversion"/>
  </si>
  <si>
    <t>1인당조성면적</t>
    <phoneticPr fontId="26" type="noConversion"/>
  </si>
  <si>
    <t>분당구 동원동 243-1 일원</t>
    <phoneticPr fontId="26" type="noConversion"/>
  </si>
  <si>
    <t>분당구 운중동 459-7 일원</t>
    <phoneticPr fontId="26" type="noConversion"/>
  </si>
  <si>
    <t>시설결정
폐지일자</t>
    <phoneticPr fontId="26" type="noConversion"/>
  </si>
  <si>
    <t>06.03.22.</t>
    <phoneticPr fontId="26" type="noConversion"/>
  </si>
  <si>
    <t>06.01.16.</t>
    <phoneticPr fontId="26" type="noConversion"/>
  </si>
  <si>
    <t>05.01.25.</t>
    <phoneticPr fontId="26" type="noConversion"/>
  </si>
  <si>
    <t>03.06.20.</t>
    <phoneticPr fontId="26" type="noConversion"/>
  </si>
  <si>
    <t>2014.04.11</t>
    <phoneticPr fontId="26" type="noConversion"/>
  </si>
  <si>
    <t>2010.08.31.</t>
    <phoneticPr fontId="26" type="noConversion"/>
  </si>
  <si>
    <t>시설결정
폐지일자</t>
    <phoneticPr fontId="26" type="noConversion"/>
  </si>
  <si>
    <t>시설결정
폐지일자</t>
    <phoneticPr fontId="26" type="noConversion"/>
  </si>
  <si>
    <t>19.09.09.</t>
    <phoneticPr fontId="26" type="noConversion"/>
  </si>
  <si>
    <t>2019.9.9.</t>
    <phoneticPr fontId="26" type="noConversion"/>
  </si>
  <si>
    <t>2020.4.13.</t>
    <phoneticPr fontId="26" type="noConversion"/>
  </si>
  <si>
    <t>구별면적</t>
    <phoneticPr fontId="26" type="noConversion"/>
  </si>
  <si>
    <t>구별인구</t>
    <phoneticPr fontId="26" type="noConversion"/>
  </si>
  <si>
    <t>탑골 어16</t>
    <phoneticPr fontId="26" type="noConversion"/>
  </si>
  <si>
    <t>건교 제469호</t>
    <phoneticPr fontId="26" type="noConversion"/>
  </si>
  <si>
    <t>수정구 심곡동 343-8일원</t>
    <phoneticPr fontId="26" type="noConversion"/>
  </si>
  <si>
    <t>남서울묘지공원</t>
    <phoneticPr fontId="26" type="noConversion"/>
  </si>
  <si>
    <t>성남시 도시계획시설결정면적</t>
    <phoneticPr fontId="26" type="noConversion"/>
  </si>
  <si>
    <t>공원조성률 = 1인당 공원결정면적 대비 조성률</t>
    <phoneticPr fontId="26" type="noConversion"/>
  </si>
  <si>
    <t>수정구 창곡동 578</t>
    <phoneticPr fontId="26" type="noConversion"/>
  </si>
  <si>
    <t>중원구 금광동 2449-1</t>
    <phoneticPr fontId="26" type="noConversion"/>
  </si>
  <si>
    <t>수정구 신흥동 산38</t>
    <phoneticPr fontId="26" type="noConversion"/>
  </si>
  <si>
    <t>수정구 신흥동 6950 일원(신흥 주택재건축 정비사업)</t>
    <phoneticPr fontId="26" type="noConversion"/>
  </si>
  <si>
    <t>수정구 고등동 588 일원</t>
    <phoneticPr fontId="26" type="noConversion"/>
  </si>
  <si>
    <t>수정구 고등동 606 일원</t>
    <phoneticPr fontId="26" type="noConversion"/>
  </si>
  <si>
    <t>수정구 창곡동 527 일원</t>
    <phoneticPr fontId="26" type="noConversion"/>
  </si>
  <si>
    <t>중원구 성남동 2045 일원</t>
    <phoneticPr fontId="26" type="noConversion"/>
  </si>
  <si>
    <t>수정구 상적동 39 일원</t>
    <phoneticPr fontId="26" type="noConversion"/>
  </si>
  <si>
    <t>분당구 야탑동 6 일원</t>
    <phoneticPr fontId="26" type="noConversion"/>
  </si>
  <si>
    <t>수정구 양지동 972 일원</t>
    <phoneticPr fontId="26" type="noConversion"/>
  </si>
  <si>
    <t>분당구 운중동 954 일원</t>
    <phoneticPr fontId="26" type="noConversion"/>
  </si>
  <si>
    <t>분당구 운중동 956-1 일원</t>
    <phoneticPr fontId="26" type="noConversion"/>
  </si>
  <si>
    <t>분당구 운중동 921-3 일원</t>
    <phoneticPr fontId="26" type="noConversion"/>
  </si>
  <si>
    <t>수정구 수진동 산35 일원</t>
    <phoneticPr fontId="26" type="noConversion"/>
  </si>
  <si>
    <t>중원구 여수동 1 일원</t>
    <phoneticPr fontId="26" type="noConversion"/>
  </si>
  <si>
    <t>수정구 창곡동 542</t>
    <phoneticPr fontId="26" type="noConversion"/>
  </si>
  <si>
    <t>수정구 창곡동 589</t>
    <phoneticPr fontId="26" type="noConversion"/>
  </si>
  <si>
    <t>수정구 고등동 605-2일원</t>
    <phoneticPr fontId="26" type="noConversion"/>
  </si>
  <si>
    <t>수정구 수진동 4772번지 일원</t>
    <phoneticPr fontId="26" type="noConversion"/>
  </si>
  <si>
    <t>2019.02.11.</t>
    <phoneticPr fontId="26" type="noConversion"/>
  </si>
  <si>
    <t>수정구 창곡동 499-158 일원</t>
    <phoneticPr fontId="26" type="noConversion"/>
  </si>
  <si>
    <t>중원구 여수동 355</t>
    <phoneticPr fontId="26" type="noConversion"/>
  </si>
  <si>
    <t>중원구 여수동 538</t>
    <phoneticPr fontId="26" type="noConversion"/>
  </si>
  <si>
    <t>중원구 여수동 579</t>
    <phoneticPr fontId="26" type="noConversion"/>
  </si>
  <si>
    <t>소공원(성남금토 공공주택지구)</t>
    <phoneticPr fontId="26" type="noConversion"/>
  </si>
  <si>
    <t>수정구 금토동 410-211 일원</t>
    <phoneticPr fontId="26" type="noConversion"/>
  </si>
  <si>
    <t>2020.12.30.</t>
    <phoneticPr fontId="26" type="noConversion"/>
  </si>
  <si>
    <t>어린이공원(성남금토 공공주택지구)</t>
    <phoneticPr fontId="26" type="noConversion"/>
  </si>
  <si>
    <t>수정구 금토동 486-13 일원</t>
    <phoneticPr fontId="26" type="noConversion"/>
  </si>
  <si>
    <t>영장산(신흥2 주택재건축 정비사업)</t>
    <phoneticPr fontId="26" type="noConversion"/>
  </si>
  <si>
    <t>수정구 산성동 990</t>
    <phoneticPr fontId="26" type="noConversion"/>
  </si>
  <si>
    <t>어린이공원(산성 주택재개발 정비사업)</t>
    <phoneticPr fontId="26" type="noConversion"/>
  </si>
  <si>
    <t>2020.12.30.</t>
    <phoneticPr fontId="26" type="noConversion"/>
  </si>
  <si>
    <t>수정구 신흥동 14-2 일원</t>
    <phoneticPr fontId="26" type="noConversion"/>
  </si>
  <si>
    <t>근린공원(성남복정2 공공주택지구)</t>
    <phoneticPr fontId="26" type="noConversion"/>
  </si>
  <si>
    <t>근린공원(성남금토 공공주택지구)</t>
    <phoneticPr fontId="26" type="noConversion"/>
  </si>
  <si>
    <t>수정구 금토동 440-1 일원</t>
    <phoneticPr fontId="26" type="noConversion"/>
  </si>
  <si>
    <t>문화공원(성남금토 공공주택지구)</t>
    <phoneticPr fontId="26" type="noConversion"/>
  </si>
  <si>
    <t>수정구 금토동 410-169 일원</t>
    <phoneticPr fontId="26" type="noConversion"/>
  </si>
  <si>
    <t>2015.11.23.</t>
    <phoneticPr fontId="26" type="noConversion"/>
  </si>
  <si>
    <t>수변공원1(성남금토 공공주택지구)</t>
    <phoneticPr fontId="26" type="noConversion"/>
  </si>
  <si>
    <t>수변공원2(성남금토 공공주택지구)</t>
    <phoneticPr fontId="26" type="noConversion"/>
  </si>
  <si>
    <t>수정구 금토동 224-8 일원</t>
    <phoneticPr fontId="26" type="noConversion"/>
  </si>
  <si>
    <t>2015.02.16.</t>
    <phoneticPr fontId="26" type="noConversion"/>
  </si>
  <si>
    <t>수정구 금토동 314-1 일원</t>
    <phoneticPr fontId="26" type="noConversion"/>
  </si>
  <si>
    <t>2020.09.04.</t>
    <phoneticPr fontId="26" type="noConversion"/>
  </si>
  <si>
    <t>근린공원(판교제2테크노밸리)</t>
    <phoneticPr fontId="26" type="noConversion"/>
  </si>
  <si>
    <t>수정구 금토동 392 일원</t>
    <phoneticPr fontId="26" type="noConversion"/>
  </si>
  <si>
    <t>수정구 신흥동 5113 일원</t>
    <phoneticPr fontId="26" type="noConversion"/>
  </si>
  <si>
    <t>2020.12.31.</t>
    <phoneticPr fontId="26" type="noConversion"/>
  </si>
  <si>
    <t>근린공원(신흥1 재개발정비구역)</t>
    <phoneticPr fontId="26" type="noConversion"/>
  </si>
  <si>
    <t>수정구 수진동 878 일원</t>
    <phoneticPr fontId="26" type="noConversion"/>
  </si>
  <si>
    <t>근린공원(수진1 재개발정비구역)</t>
    <phoneticPr fontId="26" type="noConversion"/>
  </si>
  <si>
    <t>소공원(성남복정1 공공주택지구)</t>
    <phoneticPr fontId="26" type="noConversion"/>
  </si>
  <si>
    <t>수정구 복정동 72 일원</t>
    <phoneticPr fontId="26" type="noConversion"/>
  </si>
  <si>
    <t>2020.06.30.</t>
    <phoneticPr fontId="26" type="noConversion"/>
  </si>
  <si>
    <t>어린이공원1(성남복정1 공공주택지구)</t>
    <phoneticPr fontId="26" type="noConversion"/>
  </si>
  <si>
    <t>어린이공원2(성남복정1 공공주택지구)</t>
    <phoneticPr fontId="26" type="noConversion"/>
  </si>
  <si>
    <t>어린이공원3(성남복정1 공공주택지구)</t>
    <phoneticPr fontId="26" type="noConversion"/>
  </si>
  <si>
    <t>어린이공원4(성남복정1 공공주택지구)</t>
    <phoneticPr fontId="26" type="noConversion"/>
  </si>
  <si>
    <t>어린이공원5(성남복정1 공공주택지구)</t>
    <phoneticPr fontId="26" type="noConversion"/>
  </si>
  <si>
    <t>2020.06.30.</t>
    <phoneticPr fontId="26" type="noConversion"/>
  </si>
  <si>
    <t>수정구 복정동 산27-1 일원</t>
    <phoneticPr fontId="26" type="noConversion"/>
  </si>
  <si>
    <t>수정구 복정동 126 일원</t>
    <phoneticPr fontId="26" type="noConversion"/>
  </si>
  <si>
    <t>수정구 복정동 154-8 일원</t>
    <phoneticPr fontId="26" type="noConversion"/>
  </si>
  <si>
    <t>수정구 복정동 156 일원</t>
    <phoneticPr fontId="26" type="noConversion"/>
  </si>
  <si>
    <t>수정구 복정동 40-5 일원</t>
    <phoneticPr fontId="26" type="noConversion"/>
  </si>
  <si>
    <t>근린공원1(성남복정1 공공주택지구)</t>
    <phoneticPr fontId="26" type="noConversion"/>
  </si>
  <si>
    <t>근린공원2(성남복정1 공공주택지구)</t>
    <phoneticPr fontId="26" type="noConversion"/>
  </si>
  <si>
    <t>근린공원3(성남복정1 공공주택지구)</t>
    <phoneticPr fontId="26" type="noConversion"/>
  </si>
  <si>
    <t>수정구 복정동 산15-3 일원</t>
    <phoneticPr fontId="26" type="noConversion"/>
  </si>
  <si>
    <t>수정구 복정동 757 일원</t>
    <phoneticPr fontId="26" type="noConversion"/>
  </si>
  <si>
    <t>수정구 복정동 769 일원</t>
    <phoneticPr fontId="26" type="noConversion"/>
  </si>
  <si>
    <t>2020.08.28.</t>
    <phoneticPr fontId="26" type="noConversion"/>
  </si>
  <si>
    <t>1972.11.03.</t>
    <phoneticPr fontId="26" type="noConversion"/>
  </si>
  <si>
    <t>2018.01.29.</t>
    <phoneticPr fontId="26" type="noConversion"/>
  </si>
  <si>
    <t>2016.12.01.</t>
    <phoneticPr fontId="26" type="noConversion"/>
  </si>
  <si>
    <t>2016.11.08.</t>
    <phoneticPr fontId="26" type="noConversion"/>
  </si>
  <si>
    <t>2011.10.13.</t>
    <phoneticPr fontId="26" type="noConversion"/>
  </si>
  <si>
    <t>1인당 공원결정면적</t>
    <phoneticPr fontId="26" type="noConversion"/>
  </si>
  <si>
    <t>분당구 수내동 155-4</t>
    <phoneticPr fontId="26" type="noConversion"/>
  </si>
  <si>
    <t>영장산</t>
    <phoneticPr fontId="26" type="noConversion"/>
  </si>
  <si>
    <t>철쭉 어48</t>
    <phoneticPr fontId="26" type="noConversion"/>
  </si>
  <si>
    <t>판교제17호(봇들)</t>
    <phoneticPr fontId="26" type="noConversion"/>
  </si>
  <si>
    <t>분당구 운중동 900</t>
    <phoneticPr fontId="26" type="noConversion"/>
  </si>
  <si>
    <t>분당구 백현동 548</t>
    <phoneticPr fontId="26" type="noConversion"/>
  </si>
  <si>
    <t>분당구 삼평동 729</t>
    <phoneticPr fontId="26" type="noConversion"/>
  </si>
  <si>
    <t>20.06.30.</t>
    <phoneticPr fontId="26" type="noConversion"/>
  </si>
  <si>
    <t>20.12.30.</t>
    <phoneticPr fontId="26" type="noConversion"/>
  </si>
  <si>
    <t>성남시</t>
    <phoneticPr fontId="26" type="noConversion"/>
  </si>
  <si>
    <t>소공원(산성 주택재개발 정비사업)</t>
    <phoneticPr fontId="26" type="noConversion"/>
  </si>
  <si>
    <t>수정구 산성동 922(수정구 수정남로 301)</t>
    <phoneticPr fontId="26" type="noConversion"/>
  </si>
  <si>
    <t>2021.06.21.</t>
    <phoneticPr fontId="26" type="noConversion"/>
  </si>
  <si>
    <t>어린이공원1(은행주공아파트 주택재건축 정비사업)</t>
    <phoneticPr fontId="26" type="noConversion"/>
  </si>
  <si>
    <t>어린이공원2(은행주공아파트 주택재건축 정비사업)</t>
    <phoneticPr fontId="26" type="noConversion"/>
  </si>
  <si>
    <t>성남시</t>
    <phoneticPr fontId="26" type="noConversion"/>
  </si>
  <si>
    <t>중원구 은행동 550번지 일원</t>
    <phoneticPr fontId="26" type="noConversion"/>
  </si>
  <si>
    <t>중원구 은행동 1018-4번지 일원</t>
    <phoneticPr fontId="26" type="noConversion"/>
  </si>
  <si>
    <t>2017.08.11.</t>
    <phoneticPr fontId="26" type="noConversion"/>
  </si>
  <si>
    <t>2021.09.10.</t>
    <phoneticPr fontId="26" type="noConversion"/>
  </si>
  <si>
    <t>소공원(성남일반산업단지 재생사업지구)</t>
    <phoneticPr fontId="26" type="noConversion"/>
  </si>
  <si>
    <t>2019.01.28.</t>
    <phoneticPr fontId="26" type="noConversion"/>
  </si>
  <si>
    <t>성남시</t>
    <phoneticPr fontId="26" type="noConversion"/>
  </si>
  <si>
    <t>수정구 시흥동 72-5</t>
    <phoneticPr fontId="26" type="noConversion"/>
  </si>
  <si>
    <t>근린공원(성남낙생 공공주택지구)</t>
    <phoneticPr fontId="26" type="noConversion"/>
  </si>
  <si>
    <t>분당구 동원동 301 일원</t>
    <phoneticPr fontId="26" type="noConversion"/>
  </si>
  <si>
    <t>2021.09.29.</t>
    <phoneticPr fontId="26" type="noConversion"/>
  </si>
  <si>
    <t>수변공원(성남낙생 공공주택지구)</t>
    <phoneticPr fontId="26" type="noConversion"/>
  </si>
  <si>
    <t>분당구 동원동 산67-3 일원</t>
    <phoneticPr fontId="26" type="noConversion"/>
  </si>
  <si>
    <t>2009.10.22.</t>
    <phoneticPr fontId="26" type="noConversion"/>
  </si>
  <si>
    <t>어린이공원1(성남신촌 공공주택지구)</t>
    <phoneticPr fontId="26" type="noConversion"/>
  </si>
  <si>
    <t>어린이공원2(성남신촌 공공주택지구)</t>
    <phoneticPr fontId="26" type="noConversion"/>
  </si>
  <si>
    <t>수정구 신촌동 188 일원</t>
    <phoneticPr fontId="26" type="noConversion"/>
  </si>
  <si>
    <t>수정구 신촌동 178-3 일원</t>
    <phoneticPr fontId="26" type="noConversion"/>
  </si>
  <si>
    <t>문화공원(성남신촌 공공주택지구)</t>
    <phoneticPr fontId="26" type="noConversion"/>
  </si>
  <si>
    <t>수정구 신촌동 178 일원</t>
    <phoneticPr fontId="26" type="noConversion"/>
  </si>
  <si>
    <t>2021.07.05.</t>
    <phoneticPr fontId="26" type="noConversion"/>
  </si>
  <si>
    <t>중원구 상대원동 252-1 일원</t>
    <phoneticPr fontId="26" type="noConversion"/>
  </si>
  <si>
    <t>박석(금광1 주택재개발 정비사업)</t>
    <phoneticPr fontId="26" type="noConversion"/>
  </si>
  <si>
    <t>금상(금광1 주택재개발 정비사업)</t>
    <phoneticPr fontId="26" type="noConversion"/>
  </si>
  <si>
    <t>단남(금광1 주택재개발 정비사업)</t>
    <phoneticPr fontId="26" type="noConversion"/>
  </si>
  <si>
    <t>1974.8.31.</t>
    <phoneticPr fontId="26" type="noConversion"/>
  </si>
  <si>
    <t>2022.12.23.</t>
    <phoneticPr fontId="26" type="noConversion"/>
  </si>
  <si>
    <t>판교대장</t>
    <phoneticPr fontId="26" type="noConversion"/>
  </si>
  <si>
    <t>고등(성남고등 공공주택지구)</t>
    <phoneticPr fontId="26" type="noConversion"/>
  </si>
  <si>
    <t>어린이공원6(성남복정1 공공주택지구)</t>
    <phoneticPr fontId="26" type="noConversion"/>
  </si>
  <si>
    <t>2023.1.5.</t>
    <phoneticPr fontId="26" type="noConversion"/>
  </si>
  <si>
    <t>분당구 동원동 190-1 일원</t>
    <phoneticPr fontId="26" type="noConversion"/>
  </si>
  <si>
    <t>2023.12.29.</t>
    <phoneticPr fontId="26" type="noConversion"/>
  </si>
  <si>
    <t>굿모닝 공원</t>
    <phoneticPr fontId="26" type="noConversion"/>
  </si>
  <si>
    <t>2023.12.18.</t>
    <phoneticPr fontId="26" type="noConversion"/>
  </si>
  <si>
    <t>분당구 이매동 152-1 일원</t>
    <phoneticPr fontId="26" type="noConversion"/>
  </si>
  <si>
    <t>수정구 상적동 273-4 일원</t>
    <phoneticPr fontId="26" type="noConversion"/>
  </si>
  <si>
    <t>제일 (성남 중1 재개발정비사업)</t>
    <phoneticPr fontId="26" type="noConversion"/>
  </si>
  <si>
    <t>굿모닝</t>
    <phoneticPr fontId="26" type="noConversion"/>
  </si>
  <si>
    <t>수진1</t>
    <phoneticPr fontId="26" type="noConversion"/>
  </si>
  <si>
    <t>24.4.30. 변경</t>
    <phoneticPr fontId="26" type="noConversion"/>
  </si>
  <si>
    <t>판교제2</t>
    <phoneticPr fontId="26" type="noConversion"/>
  </si>
  <si>
    <t>신흥 소공원</t>
    <phoneticPr fontId="26" type="noConversion"/>
  </si>
  <si>
    <t>태평</t>
    <phoneticPr fontId="26" type="noConversion"/>
  </si>
  <si>
    <t>태평 반영</t>
    <phoneticPr fontId="26" type="noConversion"/>
  </si>
  <si>
    <t xml:space="preserve">고등 </t>
    <phoneticPr fontId="26" type="noConversion"/>
  </si>
  <si>
    <t>고산</t>
    <phoneticPr fontId="26" type="noConversion"/>
  </si>
  <si>
    <t>분당구 야탑동 422-3</t>
    <phoneticPr fontId="26" type="noConversion"/>
  </si>
  <si>
    <t>-</t>
    <phoneticPr fontId="26" type="noConversion"/>
  </si>
  <si>
    <t>-</t>
    <phoneticPr fontId="26" type="noConversion"/>
  </si>
  <si>
    <t>분당구 운중동 990 , 판교동 553 일원</t>
    <phoneticPr fontId="26" type="noConversion"/>
  </si>
  <si>
    <t>정자소공원</t>
    <phoneticPr fontId="26" type="noConversion"/>
  </si>
  <si>
    <t>증)56381</t>
    <phoneticPr fontId="1" type="noConversion"/>
  </si>
  <si>
    <t>조 성 중</t>
    <phoneticPr fontId="26" type="noConversion"/>
  </si>
  <si>
    <t>조   성 (운영중)</t>
    <phoneticPr fontId="26" type="noConversion"/>
  </si>
  <si>
    <t>조 성</t>
    <phoneticPr fontId="26" type="noConversion"/>
  </si>
  <si>
    <t>2024.07.29.</t>
    <phoneticPr fontId="26" type="noConversion"/>
  </si>
  <si>
    <t>중원구 상대원 152-1 일원</t>
    <phoneticPr fontId="26" type="noConversion"/>
  </si>
  <si>
    <t xml:space="preserve">고등 제7호 </t>
    <phoneticPr fontId="26" type="noConversion"/>
  </si>
  <si>
    <t>대장소공원</t>
    <phoneticPr fontId="26" type="noConversion"/>
  </si>
  <si>
    <t>야탑1</t>
    <phoneticPr fontId="26" type="noConversion"/>
  </si>
  <si>
    <t>분당구 야탑동 364-2</t>
    <phoneticPr fontId="26" type="noConversion"/>
  </si>
  <si>
    <t>2025.01.06.</t>
    <phoneticPr fontId="26" type="noConversion"/>
  </si>
  <si>
    <t>야탑2</t>
    <phoneticPr fontId="26" type="noConversion"/>
  </si>
  <si>
    <t>야탑3</t>
    <phoneticPr fontId="26" type="noConversion"/>
  </si>
  <si>
    <t>정자1</t>
    <phoneticPr fontId="26" type="noConversion"/>
  </si>
  <si>
    <t>분당구 야탑동 359-5</t>
    <phoneticPr fontId="26" type="noConversion"/>
  </si>
  <si>
    <t>분당구 야탑동 359-5</t>
    <phoneticPr fontId="26" type="noConversion"/>
  </si>
  <si>
    <t>분당구 정자동 26</t>
    <phoneticPr fontId="26" type="noConversion"/>
  </si>
  <si>
    <t>오리1</t>
    <phoneticPr fontId="26" type="noConversion"/>
  </si>
  <si>
    <t>분당구 구미동 196</t>
    <phoneticPr fontId="26" type="noConversion"/>
  </si>
  <si>
    <t>판교1</t>
    <phoneticPr fontId="26" type="noConversion"/>
  </si>
  <si>
    <t>판교2</t>
    <phoneticPr fontId="26" type="noConversion"/>
  </si>
  <si>
    <t>개소수</t>
    <phoneticPr fontId="26" type="noConversion"/>
  </si>
  <si>
    <t>2025.5.인구</t>
    <phoneticPr fontId="26" type="noConversion"/>
  </si>
  <si>
    <r>
      <t>&lt;</t>
    </r>
    <r>
      <rPr>
        <sz val="11"/>
        <color rgb="FF000000"/>
        <rFont val="맑은 고딕"/>
        <family val="3"/>
        <charset val="129"/>
      </rPr>
      <t>- 인구수 변동에 따라 수정하기</t>
    </r>
    <phoneticPr fontId="26" type="noConversion"/>
  </si>
  <si>
    <t>안골 제2호</t>
    <phoneticPr fontId="26" type="noConversion"/>
  </si>
  <si>
    <t>25.01.06.</t>
    <phoneticPr fontId="26" type="noConversion"/>
  </si>
  <si>
    <t>24.01.08.</t>
    <phoneticPr fontId="26" type="noConversion"/>
  </si>
  <si>
    <t>하이테크밸리 근린공원</t>
    <phoneticPr fontId="26" type="noConversion"/>
  </si>
  <si>
    <t>분당구 백현동 533</t>
    <phoneticPr fontId="26" type="noConversion"/>
  </si>
  <si>
    <t>분당구 백현동 536</t>
    <phoneticPr fontId="26" type="noConversion"/>
  </si>
  <si>
    <t>(기준 : 2026.01.)</t>
    <phoneticPr fontId="2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</si>
</sst>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176" formatCode="#,##0_);[Red]\(#,##0\)"/>
    <numFmt numFmtId="177" formatCode="#,##0;[Red]#,##0"/>
    <numFmt numFmtId="178" formatCode="0_);[Red]\(0\)"/>
    <numFmt numFmtId="179" formatCode="#,##0_ ;[Red]\-#,##0\ "/>
    <numFmt numFmtId="180" formatCode="_-* #,##0.00_-;\-* #,##0.00_-;_-* &quot;-&quot;_-;_-@_-"/>
    <numFmt numFmtId="181" formatCode="#,##0.000;[Red]#,##0.000"/>
    <numFmt numFmtId="182" formatCode="#,##0.00_);[Red]\(#,##0.00\)"/>
    <numFmt numFmtId="183" formatCode="_ * #,##0_ ;_ * \-#,##0_ ;_ * &quot;-&quot;_ ;_ @_ "/>
    <numFmt numFmtId="184" formatCode="_ * #,##0.00_ ;_ * \-#,##0.00_ ;_ * &quot;-&quot;??_ ;_ @_ "/>
    <numFmt numFmtId="185" formatCode="&quot;₩&quot;#,##0;&quot;₩&quot;&quot;₩&quot;&quot;₩&quot;&quot;₩&quot;&quot;₩&quot;&quot;₩&quot;&quot;₩&quot;&quot;₩&quot;\-#,##0"/>
    <numFmt numFmtId="186" formatCode="&quot;₩&quot;#,##0.00;&quot;₩&quot;&quot;₩&quot;&quot;₩&quot;&quot;₩&quot;&quot;₩&quot;&quot;₩&quot;&quot;₩&quot;&quot;₩&quot;\-#,##0.00"/>
    <numFmt numFmtId="187" formatCode="#,##0.0_);[Red]\(#,##0.0\)"/>
    <numFmt numFmtId="188" formatCode="_-* #,##0.0_-;\-* #,##0.0_-;_-* &quot;-&quot;?_-;_-@_-"/>
    <numFmt numFmtId="189" formatCode="#,##0.0_ "/>
    <numFmt numFmtId="190" formatCode="#,##0_ "/>
    <numFmt numFmtId="191" formatCode="0.0_);[Red]\(0.0\)"/>
    <numFmt numFmtId="192" formatCode="#,##0.000_);[Red]\(#,##0.000\)"/>
    <numFmt numFmtId="193" formatCode="_-* #,##0.0_-;\-* #,##0.0_-;_-* &quot;-&quot;_-;_-@_-"/>
    <numFmt numFmtId="194" formatCode="0.00_);[Red]\(0.00\)"/>
    <numFmt numFmtId="195" formatCode="#,##0.0;[Red]#,##0.0"/>
    <numFmt numFmtId="196" formatCode="_-* #,##0.000_-;\-* #,##0.000_-;_-* &quot;-&quot;??_-;_-@_-"/>
  </numFmts>
  <fonts count="96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1"/>
      <color rgb="FF333333"/>
      <name val="맑은 고딕"/>
      <family val="3"/>
      <charset val="129"/>
    </font>
    <font>
      <sz val="11"/>
      <color rgb="FFFFFFFF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1"/>
      <color rgb="FFFA7D00"/>
      <name val="맑은 고딕"/>
      <family val="3"/>
      <charset val="129"/>
    </font>
    <font>
      <sz val="11"/>
      <color rgb="FF9C0006"/>
      <name val="맑은 고딕"/>
      <family val="3"/>
      <charset val="129"/>
    </font>
    <font>
      <sz val="11"/>
      <color rgb="FF9C6500"/>
      <name val="맑은 고딕"/>
      <family val="3"/>
      <charset val="129"/>
    </font>
    <font>
      <i/>
      <sz val="11"/>
      <color rgb="FF7F7F7F"/>
      <name val="맑은 고딕"/>
      <family val="3"/>
      <charset val="129"/>
    </font>
    <font>
      <b/>
      <sz val="11"/>
      <color rgb="FFFFFFFF"/>
      <name val="맑은 고딕"/>
      <family val="3"/>
      <charset val="129"/>
    </font>
    <font>
      <sz val="11"/>
      <color rgb="FFFA7D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3F3F76"/>
      <name val="맑은 고딕"/>
      <family val="3"/>
      <charset val="129"/>
    </font>
    <font>
      <b/>
      <sz val="15"/>
      <color rgb="FF1F497D"/>
      <name val="맑은 고딕"/>
      <family val="3"/>
      <charset val="129"/>
    </font>
    <font>
      <b/>
      <sz val="13"/>
      <color rgb="FF1F497D"/>
      <name val="맑은 고딕"/>
      <family val="3"/>
      <charset val="129"/>
    </font>
    <font>
      <b/>
      <sz val="11"/>
      <color rgb="FF1F497D"/>
      <name val="맑은 고딕"/>
      <family val="3"/>
      <charset val="129"/>
    </font>
    <font>
      <b/>
      <sz val="18"/>
      <color rgb="FF1F497D"/>
      <name val="맑은 고딕"/>
      <family val="3"/>
      <charset val="129"/>
    </font>
    <font>
      <sz val="11"/>
      <color rgb="FF006100"/>
      <name val="맑은 고딕"/>
      <family val="3"/>
      <charset val="129"/>
    </font>
    <font>
      <b/>
      <sz val="11"/>
      <color rgb="FF3F3F3F"/>
      <name val="맑은 고딕"/>
      <family val="3"/>
      <charset val="129"/>
    </font>
    <font>
      <sz val="12"/>
      <color rgb="FF000000"/>
      <name val="한컴바탕"/>
      <family val="1"/>
      <charset val="129"/>
    </font>
    <font>
      <sz val="10"/>
      <color rgb="FF000000"/>
      <name val="Arial"/>
      <family val="2"/>
    </font>
    <font>
      <b/>
      <sz val="12"/>
      <color rgb="FF000000"/>
      <name val="Arial"/>
      <family val="2"/>
    </font>
    <font>
      <sz val="12"/>
      <color rgb="FF000000"/>
      <name val="바탕체"/>
      <family val="1"/>
      <charset val="129"/>
    </font>
    <font>
      <sz val="9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8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sz val="8"/>
      <color theme="1"/>
      <name val="돋움"/>
      <family val="3"/>
      <charset val="129"/>
    </font>
    <font>
      <b/>
      <sz val="11"/>
      <name val="맑은 고딕"/>
      <family val="3"/>
      <charset val="129"/>
    </font>
    <font>
      <b/>
      <sz val="16"/>
      <color theme="1"/>
      <name val="맑은 고딕"/>
      <family val="3"/>
      <charset val="129"/>
    </font>
    <font>
      <b/>
      <sz val="16"/>
      <color theme="1"/>
      <name val="돋움"/>
      <family val="3"/>
      <charset val="129"/>
    </font>
    <font>
      <sz val="11"/>
      <color theme="1"/>
      <name val="돋움"/>
      <family val="3"/>
      <charset val="129"/>
    </font>
    <font>
      <sz val="11"/>
      <color theme="1"/>
      <name val="굴림"/>
      <family val="3"/>
      <charset val="129"/>
    </font>
    <font>
      <sz val="10"/>
      <color theme="1"/>
      <name val="굴림"/>
      <family val="3"/>
      <charset val="129"/>
    </font>
    <font>
      <sz val="11"/>
      <color theme="1"/>
      <name val="맑은 고딕"/>
      <family val="3"/>
      <charset val="129"/>
    </font>
    <font>
      <b/>
      <sz val="11"/>
      <color theme="1"/>
      <name val="돋움"/>
      <family val="3"/>
      <charset val="129"/>
    </font>
    <font>
      <b/>
      <sz val="12"/>
      <color rgb="FF000000"/>
      <name val="HY견고딕"/>
      <family val="1"/>
      <charset val="129"/>
    </font>
    <font>
      <b/>
      <sz val="12"/>
      <color rgb="FF000000"/>
      <name val="맑은 고딕"/>
      <family val="3"/>
      <charset val="129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sz val="11"/>
      <name val="맑은 고딕"/>
      <family val="3"/>
      <charset val="129"/>
    </font>
    <font>
      <sz val="8"/>
      <color rgb="FFFF0000"/>
      <name val="돋움"/>
      <family val="3"/>
      <charset val="129"/>
    </font>
    <font>
      <b/>
      <sz val="9"/>
      <color indexed="81"/>
      <name val="Tahoma"/>
      <family val="2"/>
    </font>
    <font>
      <b/>
      <sz val="8"/>
      <color rgb="FFFF0000"/>
      <name val="돋움"/>
      <family val="3"/>
      <charset val="129"/>
    </font>
    <font>
      <b/>
      <sz val="11"/>
      <color rgb="FFFF0000"/>
      <name val="맑은 고딕"/>
      <family val="3"/>
      <charset val="129"/>
    </font>
    <font>
      <sz val="8"/>
      <color rgb="FFFF0000"/>
      <name val="맑은 고딕"/>
      <family val="3"/>
      <charset val="129"/>
    </font>
    <font>
      <b/>
      <sz val="9"/>
      <color indexed="81"/>
      <name val="돋움"/>
      <family val="3"/>
      <charset val="129"/>
    </font>
    <font>
      <b/>
      <sz val="8"/>
      <color theme="1"/>
      <name val="맑은 고딕"/>
      <family val="3"/>
      <charset val="129"/>
    </font>
    <font>
      <b/>
      <sz val="9"/>
      <color theme="1"/>
      <name val="Arial Narrow"/>
      <family val="2"/>
    </font>
    <font>
      <b/>
      <sz val="8"/>
      <color theme="1"/>
      <name val="Arial Narrow"/>
      <family val="2"/>
    </font>
    <font>
      <sz val="11"/>
      <color rgb="FF000000"/>
      <name val="Arial Narrow"/>
      <family val="2"/>
    </font>
    <font>
      <b/>
      <strike/>
      <sz val="11"/>
      <color rgb="FF0000CC"/>
      <name val="맑은 고딕"/>
      <family val="3"/>
      <charset val="129"/>
    </font>
    <font>
      <strike/>
      <sz val="11"/>
      <color rgb="FF0000CC"/>
      <name val="맑은 고딕"/>
      <family val="3"/>
      <charset val="129"/>
    </font>
    <font>
      <strike/>
      <sz val="8"/>
      <color theme="1"/>
      <name val="맑은 고딕"/>
      <family val="3"/>
      <charset val="129"/>
    </font>
    <font>
      <sz val="12"/>
      <color theme="1"/>
      <name val="HY견고딕"/>
      <family val="1"/>
      <charset val="129"/>
    </font>
    <font>
      <sz val="12"/>
      <color rgb="FF000000"/>
      <name val="HY견고딕"/>
      <family val="1"/>
      <charset val="129"/>
    </font>
    <font>
      <sz val="11"/>
      <color rgb="FF000000"/>
      <name val="맑은 고딕"/>
      <family val="3"/>
      <charset val="129"/>
    </font>
    <font>
      <strike/>
      <sz val="8"/>
      <name val="맑은 고딕"/>
      <family val="3"/>
      <charset val="129"/>
    </font>
    <font>
      <strike/>
      <sz val="11"/>
      <name val="맑은 고딕"/>
      <family val="3"/>
      <charset val="129"/>
    </font>
    <font>
      <b/>
      <strike/>
      <sz val="11"/>
      <name val="맑은 고딕"/>
      <family val="3"/>
      <charset val="129"/>
    </font>
    <font>
      <sz val="8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10"/>
      <color theme="1"/>
      <name val="맑은 고딕"/>
      <family val="3"/>
      <charset val="129"/>
    </font>
    <font>
      <b/>
      <sz val="9"/>
      <color theme="1"/>
      <name val="맑은 고딕"/>
      <family val="3"/>
      <charset val="129"/>
    </font>
    <font>
      <sz val="9"/>
      <name val="맑은 고딕"/>
      <family val="3"/>
      <charset val="129"/>
    </font>
    <font>
      <b/>
      <sz val="8"/>
      <name val="맑은 고딕"/>
      <family val="3"/>
      <charset val="129"/>
    </font>
    <font>
      <b/>
      <sz val="9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sz val="9"/>
      <color theme="1"/>
      <name val="맑은 고딕"/>
      <family val="3"/>
      <charset val="129"/>
    </font>
    <font>
      <sz val="8"/>
      <color rgb="FF000000"/>
      <name val="맑은 고딕"/>
      <family val="3"/>
      <charset val="129"/>
    </font>
    <font>
      <b/>
      <sz val="16"/>
      <name val="맑은 고딕"/>
      <family val="3"/>
      <charset val="129"/>
    </font>
    <font>
      <sz val="10"/>
      <name val="맑은 고딕"/>
      <family val="3"/>
      <charset val="129"/>
    </font>
    <font>
      <b/>
      <sz val="24"/>
      <color theme="1"/>
      <name val="맑온 고딕"/>
      <family val="3"/>
      <charset val="129"/>
    </font>
    <font>
      <sz val="11"/>
      <color theme="1"/>
      <name val="맑온 고딕"/>
      <family val="3"/>
      <charset val="129"/>
    </font>
    <font>
      <sz val="7"/>
      <color theme="1"/>
      <name val="맑온 고딕"/>
      <family val="3"/>
      <charset val="129"/>
    </font>
    <font>
      <b/>
      <sz val="11"/>
      <color theme="1"/>
      <name val="맑온 고딕"/>
      <family val="3"/>
      <charset val="129"/>
    </font>
    <font>
      <sz val="10"/>
      <color theme="1"/>
      <name val="맑온 고딕"/>
      <family val="3"/>
      <charset val="129"/>
    </font>
    <font>
      <sz val="9"/>
      <color theme="1"/>
      <name val="맑온 고딕"/>
      <family val="3"/>
      <charset val="129"/>
    </font>
    <font>
      <b/>
      <sz val="7"/>
      <color theme="1"/>
      <name val="맑온 고딕"/>
      <family val="3"/>
      <charset val="129"/>
    </font>
    <font>
      <b/>
      <sz val="24"/>
      <color rgb="FF00000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b/>
      <sz val="11"/>
      <color rgb="FF00000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b/>
      <sz val="9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b/>
      <sz val="9"/>
      <color rgb="FF000000"/>
      <name val="맑은 고딕"/>
      <family val="3"/>
      <charset val="129"/>
      <scheme val="major"/>
    </font>
    <font>
      <sz val="9"/>
      <color rgb="FF000000"/>
      <name val="맑은 고딕"/>
      <family val="3"/>
      <charset val="129"/>
      <scheme val="major"/>
    </font>
    <font>
      <sz val="10"/>
      <color theme="1"/>
      <name val="돋움"/>
      <family val="3"/>
      <charset val="129"/>
    </font>
    <font>
      <b/>
      <sz val="9"/>
      <color theme="1"/>
      <name val="돋움"/>
      <family val="3"/>
      <charset val="129"/>
    </font>
    <font>
      <strike/>
      <sz val="8"/>
      <color theme="1"/>
      <name val="돋움"/>
      <family val="3"/>
      <charset val="129"/>
    </font>
    <font>
      <sz val="8"/>
      <color rgb="FF002060"/>
      <name val="돋움"/>
      <family val="3"/>
      <charset val="129"/>
    </font>
    <font>
      <b/>
      <sz val="9"/>
      <color rgb="FFFF0000"/>
      <name val="돋움"/>
      <family val="3"/>
      <charset val="129"/>
    </font>
    <font>
      <sz val="9"/>
      <color rgb="FFFF0000"/>
      <name val="맑은 고딕"/>
      <family val="3"/>
      <charset val="129"/>
    </font>
    <font>
      <strike/>
      <sz val="8"/>
      <name val="돋움"/>
      <family val="3"/>
      <charset val="129"/>
    </font>
  </fonts>
  <fills count="57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3DCDB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E6E0ED"/>
        <bgColor indexed="64"/>
      </patternFill>
    </fill>
    <fill>
      <patternFill patternType="solid">
        <fgColor rgb="FFDBEEF3"/>
        <bgColor indexed="64"/>
      </patternFill>
    </fill>
    <fill>
      <patternFill patternType="solid">
        <fgColor rgb="FFFDEADB"/>
        <bgColor indexed="64"/>
      </patternFill>
    </fill>
    <fill>
      <patternFill patternType="solid">
        <fgColor rgb="FFB8CCE5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CCC1DA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FCD5B5"/>
        <bgColor indexed="64"/>
      </patternFill>
    </fill>
    <fill>
      <patternFill patternType="solid">
        <fgColor rgb="FF96B3D7"/>
        <bgColor indexed="64"/>
      </patternFill>
    </fill>
    <fill>
      <patternFill patternType="solid">
        <fgColor rgb="FFD99694"/>
        <bgColor indexed="64"/>
      </patternFill>
    </fill>
    <fill>
      <patternFill patternType="solid">
        <fgColor rgb="FFC3D69B"/>
        <bgColor indexed="64"/>
      </patternFill>
    </fill>
    <fill>
      <patternFill patternType="solid">
        <fgColor rgb="FFB3A2C7"/>
        <bgColor indexed="64"/>
      </patternFill>
    </fill>
    <fill>
      <patternFill patternType="solid">
        <fgColor rgb="FF92CDDD"/>
        <bgColor indexed="64"/>
      </patternFill>
    </fill>
    <fill>
      <patternFill patternType="solid">
        <fgColor rgb="FFFAC090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rgb="FF4BACC6"/>
        <bgColor indexed="64"/>
      </patternFill>
    </fill>
    <fill>
      <patternFill patternType="solid">
        <fgColor rgb="FFF79646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99"/>
        <bgColor rgb="FF0000FF"/>
      </patternFill>
    </fill>
    <fill>
      <patternFill patternType="solid">
        <fgColor rgb="FFCCFFCC"/>
        <bgColor rgb="FF0000FF"/>
      </patternFill>
    </fill>
    <fill>
      <patternFill patternType="solid">
        <fgColor rgb="FFCCCCFF"/>
        <bgColor rgb="FF0000FF"/>
      </patternFill>
    </fill>
    <fill>
      <patternFill patternType="solid">
        <fgColor rgb="FFCCFFFF"/>
        <bgColor rgb="FF0000FF"/>
      </patternFill>
    </fill>
    <fill>
      <patternFill patternType="solid">
        <fgColor rgb="FFFFFF99"/>
        <bgColor rgb="FF000000"/>
      </patternFill>
    </fill>
    <fill>
      <patternFill patternType="solid">
        <fgColor rgb="FFFFFFFF"/>
        <bgColor rgb="FF0000FF"/>
      </patternFill>
    </fill>
    <fill>
      <patternFill patternType="solid">
        <fgColor rgb="FFFFFFFF"/>
        <bgColor indexed="64"/>
      </patternFill>
    </fill>
    <fill>
      <patternFill patternType="solid">
        <fgColor rgb="FF99CCFF"/>
        <bgColor rgb="FF0000FF"/>
      </patternFill>
    </fill>
    <fill>
      <patternFill patternType="solid">
        <fgColor rgb="FFFFCC99"/>
        <bgColor rgb="FF000000"/>
      </patternFill>
    </fill>
    <fill>
      <patternFill patternType="solid">
        <fgColor rgb="FFFCD5B5"/>
        <bgColor rgb="FF0000FF"/>
      </patternFill>
    </fill>
    <fill>
      <patternFill patternType="solid">
        <fgColor rgb="FFFFFFFF"/>
        <bgColor rgb="FF000000"/>
      </patternFill>
    </fill>
    <fill>
      <patternFill patternType="solid">
        <fgColor rgb="FFDCE6F2"/>
        <bgColor rgb="FF0000FF"/>
      </patternFill>
    </fill>
    <fill>
      <patternFill patternType="solid">
        <fgColor rgb="FFEBF1DE"/>
        <bgColor rgb="FF0000FF"/>
      </patternFill>
    </fill>
    <fill>
      <patternFill patternType="solid">
        <fgColor rgb="FFDBEEF3"/>
        <bgColor rgb="FF0000FF"/>
      </patternFill>
    </fill>
    <fill>
      <patternFill patternType="solid">
        <fgColor rgb="FFEFF6E7"/>
        <bgColor rgb="FF0000FF"/>
      </patternFill>
    </fill>
    <fill>
      <patternFill patternType="solid">
        <fgColor rgb="FFEFF6E7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00FFFF"/>
        <bgColor rgb="FF0000FF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rgb="FF0000FF"/>
      </patternFill>
    </fill>
    <fill>
      <patternFill patternType="solid">
        <fgColor rgb="FFFFC0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</fills>
  <borders count="33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rgb="FF4F81BD"/>
      </top>
      <bottom style="double">
        <color rgb="FF4F81BD"/>
      </bottom>
      <diagonal/>
    </border>
    <border>
      <left/>
      <right/>
      <top/>
      <bottom style="thick">
        <color rgb="FF4F81BD"/>
      </bottom>
      <diagonal/>
    </border>
    <border>
      <left/>
      <right/>
      <top/>
      <bottom style="thick">
        <color rgb="FFA7C0DE"/>
      </bottom>
      <diagonal/>
    </border>
    <border>
      <left/>
      <right/>
      <top/>
      <bottom style="medium">
        <color rgb="FF96B3D7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75">
    <xf numFmtId="0" fontId="0" fillId="0" borderId="0">
      <alignment vertical="center"/>
    </xf>
    <xf numFmtId="0" fontId="1" fillId="0" borderId="0"/>
    <xf numFmtId="41" fontId="1" fillId="0" borderId="0"/>
    <xf numFmtId="41" fontId="1" fillId="0" borderId="0"/>
    <xf numFmtId="41" fontId="25" fillId="0" borderId="0">
      <alignment vertical="center"/>
    </xf>
    <xf numFmtId="41" fontId="1" fillId="0" borderId="0">
      <alignment vertical="center"/>
    </xf>
    <xf numFmtId="41" fontId="1" fillId="0" borderId="0"/>
    <xf numFmtId="41" fontId="2" fillId="0" borderId="0">
      <alignment vertical="center"/>
    </xf>
    <xf numFmtId="44" fontId="1" fillId="0" borderId="0"/>
    <xf numFmtId="42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1" fontId="25" fillId="0" borderId="0">
      <alignment vertical="center"/>
    </xf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0" fontId="25" fillId="2" borderId="0">
      <alignment vertical="center"/>
    </xf>
    <xf numFmtId="0" fontId="25" fillId="2" borderId="0">
      <alignment vertical="center"/>
    </xf>
    <xf numFmtId="0" fontId="25" fillId="3" borderId="0">
      <alignment vertical="center"/>
    </xf>
    <xf numFmtId="0" fontId="25" fillId="3" borderId="0">
      <alignment vertical="center"/>
    </xf>
    <xf numFmtId="0" fontId="25" fillId="4" borderId="0">
      <alignment vertical="center"/>
    </xf>
    <xf numFmtId="0" fontId="25" fillId="4" borderId="0">
      <alignment vertical="center"/>
    </xf>
    <xf numFmtId="0" fontId="25" fillId="5" borderId="0">
      <alignment vertical="center"/>
    </xf>
    <xf numFmtId="0" fontId="25" fillId="5" borderId="0">
      <alignment vertical="center"/>
    </xf>
    <xf numFmtId="0" fontId="25" fillId="6" borderId="0">
      <alignment vertical="center"/>
    </xf>
    <xf numFmtId="0" fontId="25" fillId="6" borderId="0">
      <alignment vertical="center"/>
    </xf>
    <xf numFmtId="0" fontId="25" fillId="7" borderId="0">
      <alignment vertical="center"/>
    </xf>
    <xf numFmtId="0" fontId="25" fillId="7" borderId="0">
      <alignment vertical="center"/>
    </xf>
    <xf numFmtId="0" fontId="25" fillId="8" borderId="0">
      <alignment vertical="center"/>
    </xf>
    <xf numFmtId="0" fontId="25" fillId="8" borderId="0">
      <alignment vertical="center"/>
    </xf>
    <xf numFmtId="0" fontId="25" fillId="9" borderId="0">
      <alignment vertical="center"/>
    </xf>
    <xf numFmtId="0" fontId="25" fillId="9" borderId="0">
      <alignment vertical="center"/>
    </xf>
    <xf numFmtId="0" fontId="25" fillId="10" borderId="0">
      <alignment vertical="center"/>
    </xf>
    <xf numFmtId="0" fontId="25" fillId="10" borderId="0">
      <alignment vertical="center"/>
    </xf>
    <xf numFmtId="0" fontId="25" fillId="11" borderId="0">
      <alignment vertical="center"/>
    </xf>
    <xf numFmtId="0" fontId="25" fillId="11" borderId="0">
      <alignment vertical="center"/>
    </xf>
    <xf numFmtId="0" fontId="25" fillId="12" borderId="0">
      <alignment vertical="center"/>
    </xf>
    <xf numFmtId="0" fontId="25" fillId="12" borderId="0">
      <alignment vertical="center"/>
    </xf>
    <xf numFmtId="0" fontId="25" fillId="13" borderId="0">
      <alignment vertical="center"/>
    </xf>
    <xf numFmtId="0" fontId="25" fillId="13" borderId="0">
      <alignment vertical="center"/>
    </xf>
    <xf numFmtId="0" fontId="3" fillId="14" borderId="0">
      <alignment vertical="center"/>
    </xf>
    <xf numFmtId="0" fontId="3" fillId="14" borderId="0">
      <alignment vertical="center"/>
    </xf>
    <xf numFmtId="0" fontId="3" fillId="15" borderId="0">
      <alignment vertical="center"/>
    </xf>
    <xf numFmtId="0" fontId="3" fillId="15" borderId="0">
      <alignment vertical="center"/>
    </xf>
    <xf numFmtId="0" fontId="3" fillId="16" borderId="0">
      <alignment vertical="center"/>
    </xf>
    <xf numFmtId="0" fontId="3" fillId="16" borderId="0">
      <alignment vertical="center"/>
    </xf>
    <xf numFmtId="0" fontId="3" fillId="17" borderId="0">
      <alignment vertical="center"/>
    </xf>
    <xf numFmtId="0" fontId="3" fillId="17" borderId="0">
      <alignment vertical="center"/>
    </xf>
    <xf numFmtId="0" fontId="3" fillId="18" borderId="0">
      <alignment vertical="center"/>
    </xf>
    <xf numFmtId="0" fontId="3" fillId="18" borderId="0">
      <alignment vertical="center"/>
    </xf>
    <xf numFmtId="0" fontId="3" fillId="19" borderId="0">
      <alignment vertical="center"/>
    </xf>
    <xf numFmtId="0" fontId="3" fillId="19" borderId="0">
      <alignment vertical="center"/>
    </xf>
    <xf numFmtId="0" fontId="3" fillId="20" borderId="0">
      <alignment vertical="center"/>
    </xf>
    <xf numFmtId="0" fontId="3" fillId="20" borderId="0">
      <alignment vertical="center"/>
    </xf>
    <xf numFmtId="0" fontId="3" fillId="21" borderId="0">
      <alignment vertical="center"/>
    </xf>
    <xf numFmtId="0" fontId="3" fillId="21" borderId="0">
      <alignment vertical="center"/>
    </xf>
    <xf numFmtId="0" fontId="3" fillId="22" borderId="0">
      <alignment vertical="center"/>
    </xf>
    <xf numFmtId="0" fontId="3" fillId="22" borderId="0">
      <alignment vertical="center"/>
    </xf>
    <xf numFmtId="0" fontId="3" fillId="23" borderId="0">
      <alignment vertical="center"/>
    </xf>
    <xf numFmtId="0" fontId="3" fillId="23" borderId="0">
      <alignment vertical="center"/>
    </xf>
    <xf numFmtId="0" fontId="3" fillId="24" borderId="0">
      <alignment vertical="center"/>
    </xf>
    <xf numFmtId="0" fontId="3" fillId="24" borderId="0">
      <alignment vertical="center"/>
    </xf>
    <xf numFmtId="0" fontId="3" fillId="25" borderId="0">
      <alignment vertical="center"/>
    </xf>
    <xf numFmtId="0" fontId="3" fillId="25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26" borderId="1">
      <alignment vertical="center"/>
    </xf>
    <xf numFmtId="0" fontId="5" fillId="26" borderId="1">
      <alignment vertical="center"/>
    </xf>
    <xf numFmtId="0" fontId="6" fillId="27" borderId="0">
      <alignment vertical="center"/>
    </xf>
    <xf numFmtId="0" fontId="6" fillId="27" borderId="0">
      <alignment vertical="center"/>
    </xf>
    <xf numFmtId="0" fontId="25" fillId="28" borderId="2">
      <alignment vertical="center"/>
    </xf>
    <xf numFmtId="0" fontId="25" fillId="28" borderId="2">
      <alignment vertical="center"/>
    </xf>
    <xf numFmtId="0" fontId="7" fillId="29" borderId="0">
      <alignment vertical="center"/>
    </xf>
    <xf numFmtId="0" fontId="7" fillId="29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9" fillId="30" borderId="3">
      <alignment vertical="center"/>
    </xf>
    <xf numFmtId="0" fontId="9" fillId="30" borderId="3">
      <alignment vertical="center"/>
    </xf>
    <xf numFmtId="0" fontId="10" fillId="0" borderId="4">
      <alignment vertical="center"/>
    </xf>
    <xf numFmtId="0" fontId="10" fillId="0" borderId="4">
      <alignment vertical="center"/>
    </xf>
    <xf numFmtId="0" fontId="11" fillId="0" borderId="5">
      <alignment vertical="center"/>
    </xf>
    <xf numFmtId="0" fontId="11" fillId="0" borderId="5">
      <alignment vertical="center"/>
    </xf>
    <xf numFmtId="0" fontId="12" fillId="31" borderId="1">
      <alignment vertical="center"/>
    </xf>
    <xf numFmtId="0" fontId="12" fillId="31" borderId="1">
      <alignment vertical="center"/>
    </xf>
    <xf numFmtId="0" fontId="13" fillId="0" borderId="6">
      <alignment vertical="center"/>
    </xf>
    <xf numFmtId="0" fontId="13" fillId="0" borderId="6">
      <alignment vertical="center"/>
    </xf>
    <xf numFmtId="0" fontId="14" fillId="0" borderId="7">
      <alignment vertical="center"/>
    </xf>
    <xf numFmtId="0" fontId="14" fillId="0" borderId="7">
      <alignment vertical="center"/>
    </xf>
    <xf numFmtId="0" fontId="15" fillId="0" borderId="8">
      <alignment vertical="center"/>
    </xf>
    <xf numFmtId="0" fontId="15" fillId="0" borderId="8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7" fillId="32" borderId="0">
      <alignment vertical="center"/>
    </xf>
    <xf numFmtId="0" fontId="17" fillId="32" borderId="0">
      <alignment vertical="center"/>
    </xf>
    <xf numFmtId="0" fontId="18" fillId="26" borderId="9">
      <alignment vertical="center"/>
    </xf>
    <xf numFmtId="0" fontId="18" fillId="26" borderId="9">
      <alignment vertical="center"/>
    </xf>
    <xf numFmtId="0" fontId="25" fillId="0" borderId="0">
      <alignment vertical="center"/>
    </xf>
    <xf numFmtId="0" fontId="25" fillId="0" borderId="0">
      <alignment vertical="center"/>
    </xf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1" fontId="1" fillId="0" borderId="0"/>
    <xf numFmtId="44" fontId="1" fillId="0" borderId="0"/>
    <xf numFmtId="0" fontId="25" fillId="0" borderId="0">
      <alignment vertical="center"/>
    </xf>
    <xf numFmtId="41" fontId="25" fillId="0" borderId="0">
      <alignment vertical="center"/>
    </xf>
    <xf numFmtId="41" fontId="25" fillId="0" borderId="0">
      <alignment vertical="center"/>
    </xf>
    <xf numFmtId="41" fontId="25" fillId="0" borderId="0">
      <alignment vertical="center"/>
    </xf>
    <xf numFmtId="41" fontId="1" fillId="0" borderId="0"/>
    <xf numFmtId="41" fontId="1" fillId="0" borderId="0"/>
    <xf numFmtId="41" fontId="1" fillId="0" borderId="0"/>
    <xf numFmtId="41" fontId="1" fillId="0" borderId="0"/>
    <xf numFmtId="41" fontId="1" fillId="0" borderId="0"/>
    <xf numFmtId="41" fontId="1" fillId="0" borderId="0"/>
    <xf numFmtId="41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1" fontId="1" fillId="0" borderId="0"/>
    <xf numFmtId="41" fontId="1" fillId="0" borderId="0"/>
    <xf numFmtId="41" fontId="1" fillId="0" borderId="0"/>
    <xf numFmtId="41" fontId="1" fillId="0" borderId="0"/>
    <xf numFmtId="41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1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44" fontId="1" fillId="0" borderId="0"/>
    <xf numFmtId="0" fontId="19" fillId="0" borderId="0"/>
    <xf numFmtId="0" fontId="19" fillId="0" borderId="0"/>
    <xf numFmtId="44" fontId="1" fillId="0" borderId="0"/>
    <xf numFmtId="0" fontId="19" fillId="0" borderId="0"/>
    <xf numFmtId="44" fontId="1" fillId="0" borderId="0"/>
    <xf numFmtId="0" fontId="19" fillId="0" borderId="0"/>
    <xf numFmtId="0" fontId="19" fillId="0" borderId="0"/>
    <xf numFmtId="183" fontId="20" fillId="0" borderId="0"/>
    <xf numFmtId="184" fontId="20" fillId="0" borderId="0"/>
    <xf numFmtId="185" fontId="20" fillId="0" borderId="0"/>
    <xf numFmtId="186" fontId="20" fillId="0" borderId="0"/>
    <xf numFmtId="0" fontId="21" fillId="0" borderId="10">
      <alignment horizontal="left" vertical="center"/>
    </xf>
    <xf numFmtId="0" fontId="21" fillId="0" borderId="11">
      <alignment horizontal="left" vertical="center"/>
    </xf>
    <xf numFmtId="0" fontId="20" fillId="0" borderId="0"/>
    <xf numFmtId="0" fontId="19" fillId="0" borderId="0"/>
    <xf numFmtId="41" fontId="22" fillId="0" borderId="0"/>
    <xf numFmtId="43" fontId="22" fillId="0" borderId="0"/>
    <xf numFmtId="0" fontId="25" fillId="10" borderId="0">
      <alignment vertical="center"/>
    </xf>
    <xf numFmtId="44" fontId="1" fillId="0" borderId="0"/>
    <xf numFmtId="44" fontId="1" fillId="0" borderId="0"/>
    <xf numFmtId="44" fontId="1" fillId="0" borderId="0"/>
    <xf numFmtId="0" fontId="25" fillId="5" borderId="0">
      <alignment vertical="center"/>
    </xf>
    <xf numFmtId="44" fontId="1" fillId="0" borderId="0"/>
    <xf numFmtId="44" fontId="1" fillId="0" borderId="0"/>
    <xf numFmtId="44" fontId="1" fillId="0" borderId="0"/>
    <xf numFmtId="44" fontId="1" fillId="0" borderId="0"/>
    <xf numFmtId="0" fontId="25" fillId="13" borderId="0">
      <alignment vertical="center"/>
    </xf>
    <xf numFmtId="44" fontId="1" fillId="0" borderId="0"/>
    <xf numFmtId="0" fontId="25" fillId="7" borderId="0">
      <alignment vertical="center"/>
    </xf>
    <xf numFmtId="0" fontId="25" fillId="12" borderId="0">
      <alignment vertical="center"/>
    </xf>
    <xf numFmtId="0" fontId="25" fillId="5" borderId="0">
      <alignment vertical="center"/>
    </xf>
    <xf numFmtId="0" fontId="3" fillId="14" borderId="0">
      <alignment vertical="center"/>
    </xf>
    <xf numFmtId="0" fontId="25" fillId="4" borderId="0">
      <alignment vertical="center"/>
    </xf>
    <xf numFmtId="0" fontId="3" fillId="16" borderId="0">
      <alignment vertical="center"/>
    </xf>
    <xf numFmtId="0" fontId="11" fillId="0" borderId="5">
      <alignment vertical="center"/>
    </xf>
    <xf numFmtId="0" fontId="16" fillId="0" borderId="0">
      <alignment vertical="center"/>
    </xf>
    <xf numFmtId="41" fontId="25" fillId="0" borderId="0">
      <alignment vertical="center"/>
    </xf>
    <xf numFmtId="0" fontId="13" fillId="0" borderId="6">
      <alignment vertical="center"/>
    </xf>
    <xf numFmtId="0" fontId="5" fillId="26" borderId="1">
      <alignment vertical="center"/>
    </xf>
    <xf numFmtId="0" fontId="3" fillId="22" borderId="0">
      <alignment vertical="center"/>
    </xf>
    <xf numFmtId="0" fontId="16" fillId="0" borderId="0">
      <alignment vertical="center"/>
    </xf>
    <xf numFmtId="0" fontId="25" fillId="4" borderId="0">
      <alignment vertical="center"/>
    </xf>
    <xf numFmtId="41" fontId="25" fillId="0" borderId="0">
      <alignment vertical="center"/>
    </xf>
    <xf numFmtId="0" fontId="25" fillId="28" borderId="2">
      <alignment vertical="center"/>
    </xf>
    <xf numFmtId="41" fontId="2" fillId="0" borderId="0">
      <alignment vertical="center"/>
    </xf>
    <xf numFmtId="0" fontId="3" fillId="25" borderId="0">
      <alignment vertical="center"/>
    </xf>
    <xf numFmtId="0" fontId="15" fillId="0" borderId="8">
      <alignment vertical="center"/>
    </xf>
    <xf numFmtId="0" fontId="3" fillId="24" borderId="0">
      <alignment vertical="center"/>
    </xf>
    <xf numFmtId="0" fontId="3" fillId="18" borderId="0">
      <alignment vertical="center"/>
    </xf>
    <xf numFmtId="0" fontId="13" fillId="0" borderId="6">
      <alignment vertical="center"/>
    </xf>
    <xf numFmtId="0" fontId="12" fillId="31" borderId="1">
      <alignment vertical="center"/>
    </xf>
    <xf numFmtId="0" fontId="25" fillId="0" borderId="0">
      <alignment vertical="center"/>
    </xf>
    <xf numFmtId="0" fontId="25" fillId="6" borderId="0">
      <alignment vertical="center"/>
    </xf>
    <xf numFmtId="0" fontId="3" fillId="14" borderId="0">
      <alignment vertical="center"/>
    </xf>
    <xf numFmtId="0" fontId="3" fillId="19" borderId="0">
      <alignment vertical="center"/>
    </xf>
    <xf numFmtId="0" fontId="3" fillId="21" borderId="0">
      <alignment vertical="center"/>
    </xf>
    <xf numFmtId="0" fontId="9" fillId="30" borderId="3">
      <alignment vertical="center"/>
    </xf>
    <xf numFmtId="0" fontId="25" fillId="9" borderId="0">
      <alignment vertical="center"/>
    </xf>
    <xf numFmtId="0" fontId="3" fillId="23" borderId="0">
      <alignment vertical="center"/>
    </xf>
    <xf numFmtId="0" fontId="7" fillId="29" borderId="0">
      <alignment vertical="center"/>
    </xf>
    <xf numFmtId="0" fontId="25" fillId="0" borderId="0">
      <alignment vertical="center"/>
    </xf>
    <xf numFmtId="0" fontId="25" fillId="2" borderId="0">
      <alignment vertical="center"/>
    </xf>
    <xf numFmtId="0" fontId="25" fillId="12" borderId="0">
      <alignment vertical="center"/>
    </xf>
    <xf numFmtId="0" fontId="3" fillId="23" borderId="0">
      <alignment vertical="center"/>
    </xf>
    <xf numFmtId="0" fontId="15" fillId="0" borderId="0">
      <alignment vertical="center"/>
    </xf>
    <xf numFmtId="0" fontId="8" fillId="0" borderId="0">
      <alignment vertical="center"/>
    </xf>
    <xf numFmtId="0" fontId="3" fillId="22" borderId="0">
      <alignment vertical="center"/>
    </xf>
    <xf numFmtId="0" fontId="25" fillId="0" borderId="0">
      <alignment vertical="center"/>
    </xf>
    <xf numFmtId="0" fontId="3" fillId="24" borderId="0">
      <alignment vertical="center"/>
    </xf>
    <xf numFmtId="0" fontId="3" fillId="18" borderId="0">
      <alignment vertical="center"/>
    </xf>
    <xf numFmtId="0" fontId="9" fillId="30" borderId="3">
      <alignment vertical="center"/>
    </xf>
    <xf numFmtId="0" fontId="3" fillId="25" borderId="0">
      <alignment vertical="center"/>
    </xf>
    <xf numFmtId="0" fontId="17" fillId="32" borderId="0">
      <alignment vertical="center"/>
    </xf>
    <xf numFmtId="41" fontId="25" fillId="0" borderId="0">
      <alignment vertical="center"/>
    </xf>
    <xf numFmtId="0" fontId="4" fillId="0" borderId="0">
      <alignment vertical="center"/>
    </xf>
    <xf numFmtId="0" fontId="25" fillId="0" borderId="0">
      <alignment vertical="center"/>
    </xf>
    <xf numFmtId="0" fontId="17" fillId="32" borderId="0">
      <alignment vertical="center"/>
    </xf>
    <xf numFmtId="0" fontId="12" fillId="31" borderId="1">
      <alignment vertical="center"/>
    </xf>
    <xf numFmtId="0" fontId="14" fillId="0" borderId="7">
      <alignment vertical="center"/>
    </xf>
    <xf numFmtId="0" fontId="18" fillId="26" borderId="9">
      <alignment vertical="center"/>
    </xf>
    <xf numFmtId="0" fontId="11" fillId="0" borderId="5">
      <alignment vertical="center"/>
    </xf>
    <xf numFmtId="0" fontId="3" fillId="17" borderId="0">
      <alignment vertical="center"/>
    </xf>
    <xf numFmtId="0" fontId="25" fillId="0" borderId="0">
      <alignment vertical="center"/>
    </xf>
    <xf numFmtId="0" fontId="3" fillId="20" borderId="0">
      <alignment vertical="center"/>
    </xf>
    <xf numFmtId="0" fontId="15" fillId="0" borderId="8">
      <alignment vertical="center"/>
    </xf>
    <xf numFmtId="41" fontId="25" fillId="0" borderId="0">
      <alignment vertical="center"/>
    </xf>
    <xf numFmtId="0" fontId="25" fillId="13" borderId="0">
      <alignment vertical="center"/>
    </xf>
    <xf numFmtId="0" fontId="10" fillId="0" borderId="4">
      <alignment vertical="center"/>
    </xf>
    <xf numFmtId="0" fontId="15" fillId="0" borderId="0">
      <alignment vertical="center"/>
    </xf>
    <xf numFmtId="0" fontId="3" fillId="20" borderId="0">
      <alignment vertical="center"/>
    </xf>
    <xf numFmtId="0" fontId="25" fillId="11" borderId="0">
      <alignment vertical="center"/>
    </xf>
    <xf numFmtId="0" fontId="8" fillId="0" borderId="0">
      <alignment vertical="center"/>
    </xf>
    <xf numFmtId="0" fontId="3" fillId="19" borderId="0">
      <alignment vertical="center"/>
    </xf>
    <xf numFmtId="0" fontId="25" fillId="3" borderId="0">
      <alignment vertical="center"/>
    </xf>
    <xf numFmtId="0" fontId="3" fillId="16" borderId="0">
      <alignment vertical="center"/>
    </xf>
    <xf numFmtId="0" fontId="25" fillId="3" borderId="0">
      <alignment vertical="center"/>
    </xf>
    <xf numFmtId="0" fontId="25" fillId="6" borderId="0">
      <alignment vertical="center"/>
    </xf>
    <xf numFmtId="0" fontId="25" fillId="11" borderId="0">
      <alignment vertical="center"/>
    </xf>
    <xf numFmtId="0" fontId="3" fillId="15" borderId="0">
      <alignment vertical="center"/>
    </xf>
    <xf numFmtId="0" fontId="25" fillId="8" borderId="0">
      <alignment vertical="center"/>
    </xf>
    <xf numFmtId="0" fontId="25" fillId="9" borderId="0">
      <alignment vertical="center"/>
    </xf>
    <xf numFmtId="0" fontId="25" fillId="2" borderId="0">
      <alignment vertical="center"/>
    </xf>
    <xf numFmtId="0" fontId="3" fillId="21" borderId="0">
      <alignment vertical="center"/>
    </xf>
    <xf numFmtId="41" fontId="25" fillId="0" borderId="0">
      <alignment vertical="center"/>
    </xf>
    <xf numFmtId="41" fontId="25" fillId="0" borderId="0">
      <alignment vertical="center"/>
    </xf>
    <xf numFmtId="0" fontId="6" fillId="27" borderId="0">
      <alignment vertical="center"/>
    </xf>
    <xf numFmtId="0" fontId="25" fillId="0" borderId="0">
      <alignment vertical="center"/>
    </xf>
    <xf numFmtId="0" fontId="4" fillId="0" borderId="0">
      <alignment vertical="center"/>
    </xf>
    <xf numFmtId="0" fontId="25" fillId="7" borderId="0">
      <alignment vertical="center"/>
    </xf>
    <xf numFmtId="0" fontId="3" fillId="17" borderId="0">
      <alignment vertical="center"/>
    </xf>
    <xf numFmtId="0" fontId="25" fillId="28" borderId="2">
      <alignment vertical="center"/>
    </xf>
    <xf numFmtId="0" fontId="25" fillId="0" borderId="0">
      <alignment vertical="center"/>
    </xf>
    <xf numFmtId="0" fontId="10" fillId="0" borderId="4">
      <alignment vertical="center"/>
    </xf>
    <xf numFmtId="0" fontId="3" fillId="15" borderId="0">
      <alignment vertical="center"/>
    </xf>
    <xf numFmtId="0" fontId="14" fillId="0" borderId="7">
      <alignment vertical="center"/>
    </xf>
    <xf numFmtId="0" fontId="18" fillId="26" borderId="9">
      <alignment vertical="center"/>
    </xf>
    <xf numFmtId="0" fontId="25" fillId="10" borderId="0">
      <alignment vertical="center"/>
    </xf>
    <xf numFmtId="0" fontId="6" fillId="27" borderId="0">
      <alignment vertical="center"/>
    </xf>
    <xf numFmtId="0" fontId="5" fillId="26" borderId="1">
      <alignment vertical="center"/>
    </xf>
    <xf numFmtId="0" fontId="25" fillId="8" borderId="0">
      <alignment vertical="center"/>
    </xf>
    <xf numFmtId="0" fontId="7" fillId="29" borderId="0">
      <alignment vertical="center"/>
    </xf>
    <xf numFmtId="41" fontId="25" fillId="0" borderId="0">
      <alignment vertical="center"/>
    </xf>
    <xf numFmtId="41" fontId="25" fillId="0" borderId="0">
      <alignment vertical="center"/>
    </xf>
    <xf numFmtId="41" fontId="1" fillId="0" borderId="0"/>
    <xf numFmtId="0" fontId="1" fillId="0" borderId="0"/>
    <xf numFmtId="9" fontId="58" fillId="0" borderId="0" applyFont="0" applyFill="0" applyBorder="0" applyAlignment="0" applyProtection="0">
      <alignment vertical="center"/>
    </xf>
  </cellStyleXfs>
  <cellXfs count="820">
    <xf numFmtId="0" fontId="0" fillId="0" borderId="0" xfId="0" applyNumberFormat="1">
      <alignment vertical="center"/>
    </xf>
    <xf numFmtId="0" fontId="11" fillId="0" borderId="0" xfId="0" applyNumberFormat="1" applyFont="1">
      <alignment vertical="center"/>
    </xf>
    <xf numFmtId="0" fontId="24" fillId="0" borderId="0" xfId="0" applyNumberFormat="1" applyFont="1" applyBorder="1">
      <alignment vertical="center"/>
    </xf>
    <xf numFmtId="182" fontId="0" fillId="0" borderId="0" xfId="0" applyNumberFormat="1">
      <alignment vertical="center"/>
    </xf>
    <xf numFmtId="41" fontId="11" fillId="0" borderId="0" xfId="0" applyNumberFormat="1" applyFont="1">
      <alignment vertical="center"/>
    </xf>
    <xf numFmtId="0" fontId="11" fillId="39" borderId="0" xfId="0" applyNumberFormat="1" applyFont="1" applyFill="1">
      <alignment vertical="center"/>
    </xf>
    <xf numFmtId="0" fontId="11" fillId="4" borderId="12" xfId="0" applyNumberFormat="1" applyFont="1" applyFill="1" applyBorder="1">
      <alignment vertical="center"/>
    </xf>
    <xf numFmtId="41" fontId="11" fillId="0" borderId="0" xfId="0" applyNumberFormat="1" applyFont="1" applyFill="1">
      <alignment vertical="center"/>
    </xf>
    <xf numFmtId="0" fontId="27" fillId="0" borderId="12" xfId="0" applyNumberFormat="1" applyFont="1" applyBorder="1">
      <alignment vertical="center"/>
    </xf>
    <xf numFmtId="41" fontId="27" fillId="0" borderId="12" xfId="0" applyNumberFormat="1" applyFont="1" applyBorder="1">
      <alignment vertical="center"/>
    </xf>
    <xf numFmtId="0" fontId="27" fillId="0" borderId="0" xfId="0" applyNumberFormat="1" applyFont="1">
      <alignment vertical="center"/>
    </xf>
    <xf numFmtId="0" fontId="28" fillId="48" borderId="12" xfId="0" applyNumberFormat="1" applyFont="1" applyFill="1" applyBorder="1">
      <alignment vertical="center"/>
    </xf>
    <xf numFmtId="0" fontId="28" fillId="0" borderId="0" xfId="0" applyNumberFormat="1" applyFont="1">
      <alignment vertical="center"/>
    </xf>
    <xf numFmtId="41" fontId="28" fillId="0" borderId="0" xfId="0" applyNumberFormat="1" applyFont="1">
      <alignment vertical="center"/>
    </xf>
    <xf numFmtId="0" fontId="31" fillId="0" borderId="0" xfId="0" applyNumberFormat="1" applyFont="1" applyBorder="1">
      <alignment vertical="center"/>
    </xf>
    <xf numFmtId="0" fontId="36" fillId="0" borderId="0" xfId="0" applyNumberFormat="1" applyFont="1">
      <alignment vertical="center"/>
    </xf>
    <xf numFmtId="0" fontId="36" fillId="0" borderId="0" xfId="0" applyNumberFormat="1" applyFont="1" applyAlignment="1">
      <alignment horizontal="center" vertical="center"/>
    </xf>
    <xf numFmtId="0" fontId="28" fillId="39" borderId="0" xfId="0" applyNumberFormat="1" applyFont="1" applyFill="1">
      <alignment vertical="center"/>
    </xf>
    <xf numFmtId="0" fontId="28" fillId="4" borderId="12" xfId="0" applyNumberFormat="1" applyFont="1" applyFill="1" applyBorder="1">
      <alignment vertical="center"/>
    </xf>
    <xf numFmtId="41" fontId="28" fillId="0" borderId="0" xfId="0" applyNumberFormat="1" applyFont="1" applyFill="1">
      <alignment vertical="center"/>
    </xf>
    <xf numFmtId="0" fontId="36" fillId="0" borderId="0" xfId="0" applyNumberFormat="1" applyFont="1" applyFill="1">
      <alignment vertical="center"/>
    </xf>
    <xf numFmtId="181" fontId="36" fillId="0" borderId="0" xfId="0" applyNumberFormat="1" applyFont="1">
      <alignment vertical="center"/>
    </xf>
    <xf numFmtId="179" fontId="27" fillId="0" borderId="12" xfId="1" applyNumberFormat="1" applyFont="1" applyFill="1" applyBorder="1" applyAlignment="1">
      <alignment horizontal="center" vertical="center" shrinkToFit="1"/>
    </xf>
    <xf numFmtId="41" fontId="27" fillId="0" borderId="12" xfId="256" applyNumberFormat="1" applyFont="1" applyFill="1" applyBorder="1" applyAlignment="1">
      <alignment vertical="center" shrinkToFit="1"/>
    </xf>
    <xf numFmtId="41" fontId="27" fillId="0" borderId="12" xfId="256" applyNumberFormat="1" applyFont="1" applyFill="1" applyBorder="1" applyAlignment="1" applyProtection="1">
      <alignment vertical="center" shrinkToFit="1"/>
    </xf>
    <xf numFmtId="41" fontId="36" fillId="0" borderId="0" xfId="0" applyNumberFormat="1" applyFont="1">
      <alignment vertical="center"/>
    </xf>
    <xf numFmtId="178" fontId="29" fillId="0" borderId="12" xfId="1" applyNumberFormat="1" applyFont="1" applyFill="1" applyBorder="1" applyAlignment="1">
      <alignment vertical="center" shrinkToFit="1"/>
    </xf>
    <xf numFmtId="178" fontId="29" fillId="0" borderId="12" xfId="1" applyNumberFormat="1" applyFont="1" applyFill="1" applyBorder="1" applyAlignment="1">
      <alignment horizontal="center" vertical="center" shrinkToFit="1"/>
    </xf>
    <xf numFmtId="178" fontId="31" fillId="0" borderId="0" xfId="0" applyNumberFormat="1" applyFont="1" applyBorder="1">
      <alignment vertical="center"/>
    </xf>
    <xf numFmtId="178" fontId="32" fillId="0" borderId="0" xfId="1" applyNumberFormat="1" applyFont="1" applyFill="1" applyBorder="1" applyAlignment="1" applyProtection="1">
      <alignment vertical="center" wrapText="1"/>
    </xf>
    <xf numFmtId="178" fontId="33" fillId="0" borderId="0" xfId="1" applyNumberFormat="1" applyFont="1" applyFill="1" applyAlignment="1">
      <alignment horizontal="center" vertical="center" wrapText="1"/>
    </xf>
    <xf numFmtId="178" fontId="34" fillId="0" borderId="0" xfId="1" applyNumberFormat="1" applyFont="1" applyFill="1" applyAlignment="1">
      <alignment horizontal="center" vertical="center" wrapText="1"/>
    </xf>
    <xf numFmtId="178" fontId="35" fillId="0" borderId="0" xfId="1" applyNumberFormat="1" applyFont="1" applyFill="1" applyAlignment="1">
      <alignment horizontal="center" vertical="center" wrapText="1"/>
    </xf>
    <xf numFmtId="178" fontId="36" fillId="0" borderId="0" xfId="0" applyNumberFormat="1" applyFont="1">
      <alignment vertical="center"/>
    </xf>
    <xf numFmtId="178" fontId="28" fillId="0" borderId="0" xfId="0" applyNumberFormat="1" applyFont="1" applyAlignment="1">
      <alignment vertical="center"/>
    </xf>
    <xf numFmtId="178" fontId="37" fillId="0" borderId="0" xfId="1" applyNumberFormat="1" applyFont="1" applyFill="1" applyBorder="1" applyAlignment="1" applyProtection="1">
      <alignment horizontal="left" vertical="center" wrapText="1"/>
    </xf>
    <xf numFmtId="176" fontId="28" fillId="0" borderId="0" xfId="0" applyNumberFormat="1" applyFont="1" applyAlignment="1">
      <alignment vertical="center"/>
    </xf>
    <xf numFmtId="176" fontId="28" fillId="0" borderId="0" xfId="0" applyNumberFormat="1" applyFont="1">
      <alignment vertical="center"/>
    </xf>
    <xf numFmtId="0" fontId="36" fillId="0" borderId="12" xfId="0" applyNumberFormat="1" applyFont="1" applyFill="1" applyBorder="1">
      <alignment vertical="center"/>
    </xf>
    <xf numFmtId="187" fontId="36" fillId="0" borderId="0" xfId="0" applyNumberFormat="1" applyFont="1">
      <alignment vertical="center"/>
    </xf>
    <xf numFmtId="189" fontId="36" fillId="0" borderId="0" xfId="0" applyNumberFormat="1" applyFont="1">
      <alignment vertical="center"/>
    </xf>
    <xf numFmtId="0" fontId="25" fillId="0" borderId="0" xfId="0" applyNumberFormat="1" applyFont="1">
      <alignment vertical="center"/>
    </xf>
    <xf numFmtId="0" fontId="0" fillId="0" borderId="0" xfId="0" applyNumberFormat="1" applyAlignment="1">
      <alignment horizontal="center" vertical="center"/>
    </xf>
    <xf numFmtId="0" fontId="25" fillId="0" borderId="12" xfId="0" applyNumberFormat="1" applyFont="1" applyBorder="1" applyAlignment="1">
      <alignment horizontal="center" vertical="center"/>
    </xf>
    <xf numFmtId="0" fontId="0" fillId="0" borderId="0" xfId="0" applyNumberFormat="1" applyBorder="1">
      <alignment vertical="center"/>
    </xf>
    <xf numFmtId="0" fontId="27" fillId="0" borderId="12" xfId="0" applyNumberFormat="1" applyFont="1" applyBorder="1" applyAlignment="1">
      <alignment horizontal="center" vertical="center"/>
    </xf>
    <xf numFmtId="0" fontId="11" fillId="0" borderId="0" xfId="0" applyNumberFormat="1" applyFont="1" applyBorder="1" applyAlignment="1">
      <alignment horizontal="center" vertical="center"/>
    </xf>
    <xf numFmtId="0" fontId="0" fillId="51" borderId="0" xfId="0" applyNumberFormat="1" applyFill="1" applyBorder="1">
      <alignment vertical="center"/>
    </xf>
    <xf numFmtId="0" fontId="0" fillId="51" borderId="0" xfId="0" applyNumberFormat="1" applyFill="1">
      <alignment vertical="center"/>
    </xf>
    <xf numFmtId="0" fontId="11" fillId="51" borderId="0" xfId="0" applyNumberFormat="1" applyFont="1" applyFill="1" applyBorder="1" applyAlignment="1">
      <alignment horizontal="center" vertical="center"/>
    </xf>
    <xf numFmtId="0" fontId="38" fillId="51" borderId="0" xfId="0" applyNumberFormat="1" applyFont="1" applyFill="1">
      <alignment vertical="center"/>
    </xf>
    <xf numFmtId="187" fontId="25" fillId="0" borderId="0" xfId="0" applyNumberFormat="1" applyFont="1">
      <alignment vertical="center"/>
    </xf>
    <xf numFmtId="187" fontId="0" fillId="0" borderId="0" xfId="0" applyNumberFormat="1">
      <alignment vertical="center"/>
    </xf>
    <xf numFmtId="187" fontId="25" fillId="0" borderId="12" xfId="0" applyNumberFormat="1" applyFont="1" applyBorder="1">
      <alignment vertical="center"/>
    </xf>
    <xf numFmtId="187" fontId="0" fillId="0" borderId="0" xfId="0" applyNumberFormat="1" applyAlignment="1">
      <alignment horizontal="right" vertical="center"/>
    </xf>
    <xf numFmtId="178" fontId="30" fillId="0" borderId="0" xfId="0" applyNumberFormat="1" applyFont="1" applyFill="1" applyAlignment="1">
      <alignment vertical="center"/>
    </xf>
    <xf numFmtId="178" fontId="42" fillId="0" borderId="0" xfId="0" applyNumberFormat="1" applyFont="1" applyFill="1">
      <alignment vertical="center"/>
    </xf>
    <xf numFmtId="187" fontId="25" fillId="0" borderId="21" xfId="0" applyNumberFormat="1" applyFont="1" applyBorder="1">
      <alignment vertical="center"/>
    </xf>
    <xf numFmtId="0" fontId="0" fillId="0" borderId="22" xfId="0" applyNumberFormat="1" applyBorder="1" applyAlignment="1">
      <alignment horizontal="center" vertical="center"/>
    </xf>
    <xf numFmtId="182" fontId="0" fillId="0" borderId="22" xfId="0" applyNumberFormat="1" applyBorder="1">
      <alignment vertical="center"/>
    </xf>
    <xf numFmtId="0" fontId="25" fillId="0" borderId="23" xfId="0" applyNumberFormat="1" applyFont="1" applyBorder="1" applyAlignment="1">
      <alignment horizontal="center" vertical="center"/>
    </xf>
    <xf numFmtId="187" fontId="25" fillId="0" borderId="24" xfId="0" applyNumberFormat="1" applyFont="1" applyBorder="1">
      <alignment vertical="center"/>
    </xf>
    <xf numFmtId="0" fontId="0" fillId="0" borderId="10" xfId="0" applyNumberFormat="1" applyBorder="1" applyAlignment="1">
      <alignment horizontal="center" vertical="center"/>
    </xf>
    <xf numFmtId="187" fontId="0" fillId="0" borderId="10" xfId="0" applyNumberFormat="1" applyBorder="1">
      <alignment vertical="center"/>
    </xf>
    <xf numFmtId="0" fontId="25" fillId="0" borderId="25" xfId="0" applyNumberFormat="1" applyFont="1" applyBorder="1" applyAlignment="1">
      <alignment horizontal="center" vertical="center"/>
    </xf>
    <xf numFmtId="10" fontId="0" fillId="0" borderId="25" xfId="0" applyNumberFormat="1" applyBorder="1">
      <alignment vertical="center"/>
    </xf>
    <xf numFmtId="0" fontId="36" fillId="51" borderId="0" xfId="0" applyNumberFormat="1" applyFont="1" applyFill="1">
      <alignment vertical="center"/>
    </xf>
    <xf numFmtId="43" fontId="28" fillId="0" borderId="0" xfId="0" applyNumberFormat="1" applyFont="1" applyFill="1">
      <alignment vertical="center"/>
    </xf>
    <xf numFmtId="43" fontId="28" fillId="0" borderId="0" xfId="0" applyNumberFormat="1" applyFont="1">
      <alignment vertical="center"/>
    </xf>
    <xf numFmtId="43" fontId="11" fillId="0" borderId="0" xfId="0" applyNumberFormat="1" applyFont="1" applyFill="1">
      <alignment vertical="center"/>
    </xf>
    <xf numFmtId="43" fontId="28" fillId="0" borderId="0" xfId="0" applyNumberFormat="1" applyFont="1" applyAlignment="1">
      <alignment vertical="center"/>
    </xf>
    <xf numFmtId="43" fontId="30" fillId="0" borderId="0" xfId="0" applyNumberFormat="1" applyFont="1" applyFill="1" applyAlignment="1">
      <alignment vertical="center"/>
    </xf>
    <xf numFmtId="0" fontId="0" fillId="51" borderId="0" xfId="0" applyNumberFormat="1" applyFill="1" applyAlignment="1">
      <alignment horizontal="center" vertical="center"/>
    </xf>
    <xf numFmtId="0" fontId="25" fillId="51" borderId="12" xfId="0" applyNumberFormat="1" applyFont="1" applyFill="1" applyBorder="1" applyAlignment="1">
      <alignment horizontal="center" vertical="center"/>
    </xf>
    <xf numFmtId="178" fontId="29" fillId="0" borderId="12" xfId="256" applyNumberFormat="1" applyFont="1" applyFill="1" applyBorder="1" applyAlignment="1">
      <alignment vertical="center" shrinkToFit="1"/>
    </xf>
    <xf numFmtId="178" fontId="29" fillId="0" borderId="12" xfId="256" applyNumberFormat="1" applyFont="1" applyFill="1" applyBorder="1" applyAlignment="1" applyProtection="1">
      <alignment vertical="center" shrinkToFit="1"/>
    </xf>
    <xf numFmtId="178" fontId="29" fillId="0" borderId="12" xfId="1" applyNumberFormat="1" applyFont="1" applyFill="1" applyBorder="1" applyAlignment="1" applyProtection="1">
      <alignment horizontal="center" vertical="center" shrinkToFit="1"/>
    </xf>
    <xf numFmtId="178" fontId="29" fillId="0" borderId="12" xfId="1" applyNumberFormat="1" applyFont="1" applyFill="1" applyBorder="1" applyAlignment="1" applyProtection="1">
      <alignment vertical="center" shrinkToFit="1"/>
    </xf>
    <xf numFmtId="41" fontId="51" fillId="0" borderId="0" xfId="0" applyNumberFormat="1" applyFont="1" applyFill="1">
      <alignment vertical="center"/>
    </xf>
    <xf numFmtId="41" fontId="50" fillId="0" borderId="0" xfId="0" applyNumberFormat="1" applyFont="1" applyFill="1" applyAlignment="1">
      <alignment vertical="center"/>
    </xf>
    <xf numFmtId="0" fontId="52" fillId="0" borderId="0" xfId="0" applyNumberFormat="1" applyFont="1" applyFill="1">
      <alignment vertical="center"/>
    </xf>
    <xf numFmtId="192" fontId="0" fillId="54" borderId="25" xfId="0" applyNumberFormat="1" applyFill="1" applyBorder="1">
      <alignment vertical="center"/>
    </xf>
    <xf numFmtId="43" fontId="53" fillId="0" borderId="0" xfId="0" applyNumberFormat="1" applyFont="1">
      <alignment vertical="center"/>
    </xf>
    <xf numFmtId="41" fontId="53" fillId="0" borderId="0" xfId="0" applyNumberFormat="1" applyFont="1" applyFill="1">
      <alignment vertical="center"/>
    </xf>
    <xf numFmtId="0" fontId="54" fillId="0" borderId="0" xfId="0" applyNumberFormat="1" applyFont="1" applyFill="1">
      <alignment vertical="center"/>
    </xf>
    <xf numFmtId="182" fontId="0" fillId="0" borderId="10" xfId="0" applyNumberFormat="1" applyBorder="1">
      <alignment vertical="center"/>
    </xf>
    <xf numFmtId="0" fontId="36" fillId="51" borderId="0" xfId="0" applyNumberFormat="1" applyFont="1" applyFill="1" applyAlignment="1">
      <alignment horizontal="center" vertical="center"/>
    </xf>
    <xf numFmtId="187" fontId="36" fillId="51" borderId="0" xfId="0" applyNumberFormat="1" applyFont="1" applyFill="1">
      <alignment vertical="center"/>
    </xf>
    <xf numFmtId="41" fontId="55" fillId="0" borderId="12" xfId="256" applyNumberFormat="1" applyFont="1" applyFill="1" applyBorder="1" applyAlignment="1">
      <alignment vertical="center" shrinkToFit="1"/>
    </xf>
    <xf numFmtId="41" fontId="55" fillId="0" borderId="12" xfId="256" applyNumberFormat="1" applyFont="1" applyFill="1" applyBorder="1" applyAlignment="1" applyProtection="1">
      <alignment vertical="center" shrinkToFit="1"/>
    </xf>
    <xf numFmtId="178" fontId="55" fillId="0" borderId="12" xfId="1" applyNumberFormat="1" applyFont="1" applyFill="1" applyBorder="1" applyAlignment="1">
      <alignment horizontal="center" vertical="center" shrinkToFit="1"/>
    </xf>
    <xf numFmtId="178" fontId="55" fillId="0" borderId="12" xfId="1" quotePrefix="1" applyNumberFormat="1" applyFont="1" applyFill="1" applyBorder="1" applyAlignment="1">
      <alignment horizontal="center" vertical="center" shrinkToFit="1"/>
    </xf>
    <xf numFmtId="178" fontId="55" fillId="0" borderId="12" xfId="1" applyNumberFormat="1" applyFont="1" applyFill="1" applyBorder="1" applyAlignment="1">
      <alignment vertical="center" shrinkToFit="1"/>
    </xf>
    <xf numFmtId="178" fontId="55" fillId="0" borderId="12" xfId="6" applyNumberFormat="1" applyFont="1" applyFill="1" applyBorder="1" applyAlignment="1" applyProtection="1">
      <alignment horizontal="center" vertical="center" wrapText="1"/>
    </xf>
    <xf numFmtId="187" fontId="25" fillId="0" borderId="12" xfId="0" applyNumberFormat="1" applyFont="1" applyBorder="1" applyAlignment="1">
      <alignment horizontal="right" vertical="center"/>
    </xf>
    <xf numFmtId="0" fontId="25" fillId="51" borderId="12" xfId="0" applyNumberFormat="1" applyFont="1" applyFill="1" applyBorder="1">
      <alignment vertical="center"/>
    </xf>
    <xf numFmtId="0" fontId="25" fillId="0" borderId="12" xfId="0" applyNumberFormat="1" applyFont="1" applyBorder="1">
      <alignment vertical="center"/>
    </xf>
    <xf numFmtId="0" fontId="25" fillId="51" borderId="0" xfId="0" applyNumberFormat="1" applyFont="1" applyFill="1">
      <alignment vertical="center"/>
    </xf>
    <xf numFmtId="0" fontId="57" fillId="51" borderId="0" xfId="0" applyNumberFormat="1" applyFont="1" applyFill="1" applyBorder="1" applyAlignment="1">
      <alignment horizontal="left" vertical="center"/>
    </xf>
    <xf numFmtId="0" fontId="25" fillId="51" borderId="0" xfId="0" applyNumberFormat="1" applyFont="1" applyFill="1" applyAlignment="1">
      <alignment horizontal="center" vertical="center"/>
    </xf>
    <xf numFmtId="187" fontId="25" fillId="51" borderId="0" xfId="0" applyNumberFormat="1" applyFont="1" applyFill="1">
      <alignment vertical="center"/>
    </xf>
    <xf numFmtId="187" fontId="25" fillId="51" borderId="0" xfId="0" applyNumberFormat="1" applyFont="1" applyFill="1" applyAlignment="1">
      <alignment horizontal="right" vertical="center"/>
    </xf>
    <xf numFmtId="187" fontId="25" fillId="51" borderId="12" xfId="0" applyNumberFormat="1" applyFont="1" applyFill="1" applyBorder="1" applyAlignment="1">
      <alignment horizontal="center" vertical="center"/>
    </xf>
    <xf numFmtId="187" fontId="25" fillId="51" borderId="12" xfId="0" applyNumberFormat="1" applyFont="1" applyFill="1" applyBorder="1" applyAlignment="1">
      <alignment horizontal="right" vertical="center"/>
    </xf>
    <xf numFmtId="187" fontId="25" fillId="51" borderId="12" xfId="0" applyNumberFormat="1" applyFont="1" applyFill="1" applyBorder="1">
      <alignment vertical="center"/>
    </xf>
    <xf numFmtId="0" fontId="36" fillId="52" borderId="12" xfId="0" applyNumberFormat="1" applyFont="1" applyFill="1" applyBorder="1" applyAlignment="1">
      <alignment horizontal="center" vertical="center"/>
    </xf>
    <xf numFmtId="0" fontId="36" fillId="55" borderId="12" xfId="0" applyNumberFormat="1" applyFont="1" applyFill="1" applyBorder="1" applyAlignment="1">
      <alignment horizontal="center" vertical="center"/>
    </xf>
    <xf numFmtId="0" fontId="36" fillId="55" borderId="12" xfId="0" applyNumberFormat="1" applyFont="1" applyFill="1" applyBorder="1">
      <alignment vertical="center"/>
    </xf>
    <xf numFmtId="0" fontId="36" fillId="52" borderId="12" xfId="0" applyNumberFormat="1" applyFont="1" applyFill="1" applyBorder="1">
      <alignment vertical="center"/>
    </xf>
    <xf numFmtId="0" fontId="0" fillId="0" borderId="0" xfId="0" applyNumberFormat="1" applyFill="1" applyBorder="1">
      <alignment vertical="center"/>
    </xf>
    <xf numFmtId="0" fontId="0" fillId="0" borderId="0" xfId="0" applyNumberFormat="1" applyFill="1" applyBorder="1" applyAlignment="1">
      <alignment horizontal="center" vertical="center"/>
    </xf>
    <xf numFmtId="0" fontId="38" fillId="0" borderId="0" xfId="0" applyNumberFormat="1" applyFont="1" applyFill="1" applyBorder="1">
      <alignment vertical="center"/>
    </xf>
    <xf numFmtId="0" fontId="11" fillId="0" borderId="0" xfId="0" applyNumberFormat="1" applyFont="1" applyFill="1" applyBorder="1" applyAlignment="1">
      <alignment horizontal="left" vertical="center"/>
    </xf>
    <xf numFmtId="0" fontId="11" fillId="0" borderId="0" xfId="0" applyNumberFormat="1" applyFont="1" applyFill="1" applyBorder="1" applyAlignment="1">
      <alignment horizontal="center" vertical="center"/>
    </xf>
    <xf numFmtId="189" fontId="11" fillId="0" borderId="0" xfId="0" applyNumberFormat="1" applyFont="1" applyFill="1" applyBorder="1" applyAlignment="1">
      <alignment horizontal="left" vertical="center"/>
    </xf>
    <xf numFmtId="189" fontId="11" fillId="0" borderId="0" xfId="0" applyNumberFormat="1" applyFont="1" applyFill="1" applyBorder="1">
      <alignment vertical="center"/>
    </xf>
    <xf numFmtId="189" fontId="0" fillId="0" borderId="0" xfId="0" applyNumberFormat="1" applyFill="1" applyBorder="1" applyAlignment="1">
      <alignment horizontal="left" vertical="center"/>
    </xf>
    <xf numFmtId="0" fontId="25" fillId="0" borderId="0" xfId="0" applyNumberFormat="1" applyFont="1" applyFill="1" applyBorder="1">
      <alignment vertical="center"/>
    </xf>
    <xf numFmtId="189" fontId="0" fillId="0" borderId="0" xfId="0" applyNumberFormat="1" applyFill="1" applyBorder="1">
      <alignment vertical="center"/>
    </xf>
    <xf numFmtId="194" fontId="33" fillId="0" borderId="0" xfId="1" applyNumberFormat="1" applyFont="1" applyFill="1" applyAlignment="1">
      <alignment horizontal="center" vertical="center" wrapText="1"/>
    </xf>
    <xf numFmtId="194" fontId="36" fillId="0" borderId="0" xfId="0" applyNumberFormat="1" applyFont="1">
      <alignment vertical="center"/>
    </xf>
    <xf numFmtId="194" fontId="32" fillId="0" borderId="0" xfId="1" applyNumberFormat="1" applyFont="1" applyFill="1" applyBorder="1" applyAlignment="1" applyProtection="1">
      <alignment vertical="center" wrapText="1"/>
    </xf>
    <xf numFmtId="194" fontId="37" fillId="0" borderId="0" xfId="1" applyNumberFormat="1" applyFont="1" applyFill="1" applyBorder="1" applyAlignment="1" applyProtection="1">
      <alignment horizontal="left" vertical="center" wrapText="1"/>
    </xf>
    <xf numFmtId="43" fontId="30" fillId="0" borderId="0" xfId="0" applyNumberFormat="1" applyFont="1" applyFill="1">
      <alignment vertical="center"/>
    </xf>
    <xf numFmtId="0" fontId="42" fillId="0" borderId="0" xfId="0" applyNumberFormat="1" applyFont="1" applyFill="1">
      <alignment vertical="center"/>
    </xf>
    <xf numFmtId="176" fontId="46" fillId="0" borderId="0" xfId="0" applyNumberFormat="1" applyFont="1" applyFill="1" applyAlignment="1">
      <alignment vertical="center"/>
    </xf>
    <xf numFmtId="176" fontId="4" fillId="0" borderId="0" xfId="0" applyNumberFormat="1" applyFont="1" applyFill="1">
      <alignment vertical="center"/>
    </xf>
    <xf numFmtId="176" fontId="28" fillId="0" borderId="0" xfId="0" applyNumberFormat="1" applyFont="1" applyFill="1" applyAlignment="1">
      <alignment vertical="center"/>
    </xf>
    <xf numFmtId="176" fontId="36" fillId="0" borderId="0" xfId="0" applyNumberFormat="1" applyFont="1" applyFill="1">
      <alignment vertical="center"/>
    </xf>
    <xf numFmtId="0" fontId="47" fillId="0" borderId="0" xfId="0" applyNumberFormat="1" applyFont="1" applyFill="1">
      <alignment vertical="center"/>
    </xf>
    <xf numFmtId="191" fontId="29" fillId="0" borderId="12" xfId="256" applyNumberFormat="1" applyFont="1" applyFill="1" applyBorder="1" applyAlignment="1" applyProtection="1">
      <alignment vertical="center" shrinkToFit="1"/>
    </xf>
    <xf numFmtId="187" fontId="29" fillId="0" borderId="12" xfId="256" applyNumberFormat="1" applyFont="1" applyFill="1" applyBorder="1" applyAlignment="1" applyProtection="1">
      <alignment vertical="center" shrinkToFit="1"/>
    </xf>
    <xf numFmtId="178" fontId="29" fillId="0" borderId="12" xfId="1" applyNumberFormat="1" applyFont="1" applyFill="1" applyBorder="1" applyAlignment="1">
      <alignment horizontal="center" vertical="center" wrapText="1" shrinkToFit="1"/>
    </xf>
    <xf numFmtId="0" fontId="28" fillId="0" borderId="12" xfId="0" applyNumberFormat="1" applyFont="1" applyFill="1" applyBorder="1">
      <alignment vertical="center"/>
    </xf>
    <xf numFmtId="0" fontId="28" fillId="0" borderId="0" xfId="0" applyNumberFormat="1" applyFont="1" applyFill="1">
      <alignment vertical="center"/>
    </xf>
    <xf numFmtId="178" fontId="55" fillId="0" borderId="12" xfId="6" applyNumberFormat="1" applyFont="1" applyFill="1" applyBorder="1" applyAlignment="1">
      <alignment horizontal="center" vertical="center" wrapText="1"/>
    </xf>
    <xf numFmtId="10" fontId="0" fillId="0" borderId="0" xfId="574" applyNumberFormat="1" applyFont="1">
      <alignment vertical="center"/>
    </xf>
    <xf numFmtId="41" fontId="25" fillId="0" borderId="0" xfId="256">
      <alignment vertical="center"/>
    </xf>
    <xf numFmtId="43" fontId="0" fillId="0" borderId="0" xfId="0" applyNumberFormat="1">
      <alignment vertical="center"/>
    </xf>
    <xf numFmtId="179" fontId="59" fillId="0" borderId="12" xfId="1" applyNumberFormat="1" applyFont="1" applyFill="1" applyBorder="1" applyAlignment="1">
      <alignment horizontal="center" vertical="center" shrinkToFit="1"/>
    </xf>
    <xf numFmtId="179" fontId="59" fillId="0" borderId="12" xfId="1" applyNumberFormat="1" applyFont="1" applyFill="1" applyBorder="1" applyAlignment="1">
      <alignment vertical="center" shrinkToFit="1"/>
    </xf>
    <xf numFmtId="0" fontId="59" fillId="0" borderId="12" xfId="6" applyNumberFormat="1" applyFont="1" applyFill="1" applyBorder="1" applyAlignment="1">
      <alignment horizontal="center" vertical="center" wrapText="1"/>
    </xf>
    <xf numFmtId="41" fontId="59" fillId="0" borderId="12" xfId="256" applyNumberFormat="1" applyFont="1" applyFill="1" applyBorder="1" applyAlignment="1">
      <alignment vertical="center" shrinkToFit="1"/>
    </xf>
    <xf numFmtId="187" fontId="59" fillId="0" borderId="12" xfId="256" applyNumberFormat="1" applyFont="1" applyFill="1" applyBorder="1" applyAlignment="1">
      <alignment vertical="center" shrinkToFit="1"/>
    </xf>
    <xf numFmtId="41" fontId="59" fillId="0" borderId="12" xfId="256" applyNumberFormat="1" applyFont="1" applyFill="1" applyBorder="1" applyAlignment="1" applyProtection="1">
      <alignment vertical="center" shrinkToFit="1"/>
    </xf>
    <xf numFmtId="177" fontId="59" fillId="0" borderId="12" xfId="6" applyNumberFormat="1" applyFont="1" applyFill="1" applyBorder="1" applyAlignment="1">
      <alignment horizontal="center" vertical="center" shrinkToFit="1"/>
    </xf>
    <xf numFmtId="0" fontId="60" fillId="0" borderId="0" xfId="0" applyNumberFormat="1" applyFont="1" applyFill="1">
      <alignment vertical="center"/>
    </xf>
    <xf numFmtId="43" fontId="61" fillId="0" borderId="0" xfId="0" applyNumberFormat="1" applyFont="1" applyFill="1">
      <alignment vertical="center"/>
    </xf>
    <xf numFmtId="0" fontId="49" fillId="4" borderId="12" xfId="0" applyNumberFormat="1" applyFont="1" applyFill="1" applyBorder="1">
      <alignment vertical="center"/>
    </xf>
    <xf numFmtId="41" fontId="55" fillId="0" borderId="12" xfId="256" applyNumberFormat="1" applyFont="1" applyFill="1" applyBorder="1" applyAlignment="1">
      <alignment horizontal="right" vertical="center"/>
    </xf>
    <xf numFmtId="0" fontId="36" fillId="0" borderId="31" xfId="0" applyNumberFormat="1" applyFont="1" applyFill="1" applyBorder="1" applyAlignment="1">
      <alignment horizontal="center" vertical="center"/>
    </xf>
    <xf numFmtId="0" fontId="38" fillId="0" borderId="21" xfId="0" applyNumberFormat="1" applyFont="1" applyFill="1" applyBorder="1">
      <alignment vertical="center"/>
    </xf>
    <xf numFmtId="0" fontId="0" fillId="0" borderId="22" xfId="0" applyNumberFormat="1" applyFill="1" applyBorder="1" applyAlignment="1">
      <alignment horizontal="center" vertical="center"/>
    </xf>
    <xf numFmtId="187" fontId="25" fillId="0" borderId="22" xfId="0" applyNumberFormat="1" applyFont="1" applyFill="1" applyBorder="1">
      <alignment vertical="center"/>
    </xf>
    <xf numFmtId="187" fontId="24" fillId="0" borderId="22" xfId="0" applyNumberFormat="1" applyFont="1" applyFill="1" applyBorder="1" applyAlignment="1">
      <alignment horizontal="center" vertical="center"/>
    </xf>
    <xf numFmtId="187" fontId="0" fillId="0" borderId="22" xfId="0" applyNumberFormat="1" applyFill="1" applyBorder="1" applyAlignment="1">
      <alignment horizontal="right" vertical="center"/>
    </xf>
    <xf numFmtId="0" fontId="0" fillId="0" borderId="23" xfId="0" applyNumberFormat="1" applyFill="1" applyBorder="1">
      <alignment vertical="center"/>
    </xf>
    <xf numFmtId="187" fontId="25" fillId="0" borderId="12" xfId="0" applyNumberFormat="1" applyFont="1" applyFill="1" applyBorder="1" applyAlignment="1">
      <alignment horizontal="center" vertical="center"/>
    </xf>
    <xf numFmtId="0" fontId="36" fillId="0" borderId="28" xfId="0" applyNumberFormat="1" applyFont="1" applyFill="1" applyBorder="1">
      <alignment vertical="center"/>
    </xf>
    <xf numFmtId="0" fontId="36" fillId="0" borderId="0" xfId="0" applyNumberFormat="1" applyFont="1" applyFill="1" applyBorder="1" applyAlignment="1">
      <alignment horizontal="center" vertical="center"/>
    </xf>
    <xf numFmtId="187" fontId="36" fillId="0" borderId="0" xfId="0" applyNumberFormat="1" applyFont="1" applyFill="1" applyBorder="1">
      <alignment vertical="center"/>
    </xf>
    <xf numFmtId="187" fontId="36" fillId="0" borderId="0" xfId="0" applyNumberFormat="1" applyFont="1" applyFill="1" applyBorder="1" applyAlignment="1">
      <alignment horizontal="right" vertical="center"/>
    </xf>
    <xf numFmtId="0" fontId="25" fillId="0" borderId="29" xfId="0" applyNumberFormat="1" applyFont="1" applyFill="1" applyBorder="1">
      <alignment vertical="center"/>
    </xf>
    <xf numFmtId="0" fontId="56" fillId="0" borderId="28" xfId="0" applyNumberFormat="1" applyFont="1" applyFill="1" applyBorder="1">
      <alignment vertical="center"/>
    </xf>
    <xf numFmtId="187" fontId="36" fillId="0" borderId="12" xfId="0" applyNumberFormat="1" applyFont="1" applyFill="1" applyBorder="1" applyAlignment="1">
      <alignment horizontal="center" vertical="center"/>
    </xf>
    <xf numFmtId="182" fontId="36" fillId="0" borderId="0" xfId="0" applyNumberFormat="1" applyFont="1" applyFill="1" applyBorder="1" applyAlignment="1">
      <alignment horizontal="right" vertical="center"/>
    </xf>
    <xf numFmtId="0" fontId="36" fillId="0" borderId="30" xfId="0" applyNumberFormat="1" applyFont="1" applyFill="1" applyBorder="1" applyAlignment="1">
      <alignment horizontal="center" vertical="center"/>
    </xf>
    <xf numFmtId="187" fontId="62" fillId="0" borderId="12" xfId="256" applyNumberFormat="1" applyFont="1" applyFill="1" applyBorder="1" applyAlignment="1">
      <alignment horizontal="center" vertical="center" shrinkToFit="1"/>
    </xf>
    <xf numFmtId="41" fontId="27" fillId="0" borderId="12" xfId="256" applyNumberFormat="1" applyFont="1" applyFill="1" applyBorder="1" applyAlignment="1">
      <alignment horizontal="center" vertical="center" shrinkToFit="1"/>
    </xf>
    <xf numFmtId="193" fontId="59" fillId="0" borderId="12" xfId="256" applyNumberFormat="1" applyFont="1" applyFill="1" applyBorder="1" applyAlignment="1" applyProtection="1">
      <alignment vertical="center" shrinkToFit="1"/>
    </xf>
    <xf numFmtId="188" fontId="59" fillId="0" borderId="12" xfId="256" applyNumberFormat="1" applyFont="1" applyFill="1" applyBorder="1" applyAlignment="1" applyProtection="1">
      <alignment vertical="center" shrinkToFit="1"/>
    </xf>
    <xf numFmtId="187" fontId="63" fillId="0" borderId="0" xfId="0" applyNumberFormat="1" applyFont="1">
      <alignment vertical="center"/>
    </xf>
    <xf numFmtId="0" fontId="31" fillId="0" borderId="0" xfId="1" applyNumberFormat="1" applyFont="1" applyFill="1" applyBorder="1" applyAlignment="1" applyProtection="1">
      <alignment vertical="center" wrapText="1"/>
    </xf>
    <xf numFmtId="187" fontId="31" fillId="0" borderId="0" xfId="1" applyNumberFormat="1" applyFont="1" applyFill="1" applyBorder="1" applyAlignment="1" applyProtection="1">
      <alignment vertical="center" wrapText="1"/>
    </xf>
    <xf numFmtId="0" fontId="36" fillId="0" borderId="0" xfId="1" applyNumberFormat="1" applyFont="1" applyFill="1" applyAlignment="1">
      <alignment horizontal="center" vertical="center" wrapText="1"/>
    </xf>
    <xf numFmtId="177" fontId="36" fillId="0" borderId="0" xfId="1" applyNumberFormat="1" applyFont="1" applyFill="1" applyAlignment="1">
      <alignment horizontal="center" vertical="center" wrapText="1"/>
    </xf>
    <xf numFmtId="177" fontId="64" fillId="0" borderId="0" xfId="1" applyNumberFormat="1" applyFont="1" applyFill="1" applyAlignment="1">
      <alignment horizontal="center" vertical="center" wrapText="1"/>
    </xf>
    <xf numFmtId="0" fontId="28" fillId="0" borderId="0" xfId="1" applyNumberFormat="1" applyFont="1" applyFill="1" applyBorder="1" applyAlignment="1" applyProtection="1">
      <alignment horizontal="left" vertical="center" wrapText="1"/>
    </xf>
    <xf numFmtId="187" fontId="28" fillId="0" borderId="0" xfId="1" applyNumberFormat="1" applyFont="1" applyFill="1" applyBorder="1" applyAlignment="1" applyProtection="1">
      <alignment horizontal="left" vertical="center" wrapText="1"/>
    </xf>
    <xf numFmtId="43" fontId="36" fillId="0" borderId="0" xfId="1" applyNumberFormat="1" applyFont="1" applyFill="1" applyAlignment="1">
      <alignment horizontal="center" vertical="center" wrapText="1"/>
    </xf>
    <xf numFmtId="176" fontId="64" fillId="37" borderId="12" xfId="2" applyNumberFormat="1" applyFont="1" applyFill="1" applyBorder="1" applyAlignment="1">
      <alignment horizontal="center" vertical="center" wrapText="1"/>
    </xf>
    <xf numFmtId="176" fontId="64" fillId="33" borderId="12" xfId="2" applyNumberFormat="1" applyFont="1" applyFill="1" applyBorder="1" applyAlignment="1">
      <alignment horizontal="center" vertical="center" wrapText="1"/>
    </xf>
    <xf numFmtId="176" fontId="64" fillId="33" borderId="12" xfId="2" applyNumberFormat="1" applyFont="1" applyFill="1" applyBorder="1" applyAlignment="1" applyProtection="1">
      <alignment horizontal="center" vertical="center" wrapText="1"/>
    </xf>
    <xf numFmtId="176" fontId="64" fillId="34" borderId="12" xfId="2" applyNumberFormat="1" applyFont="1" applyFill="1" applyBorder="1" applyAlignment="1">
      <alignment horizontal="center" vertical="center" wrapText="1"/>
    </xf>
    <xf numFmtId="177" fontId="65" fillId="0" borderId="12" xfId="1" applyNumberFormat="1" applyFont="1" applyFill="1" applyBorder="1" applyAlignment="1">
      <alignment horizontal="center" vertical="center"/>
    </xf>
    <xf numFmtId="41" fontId="65" fillId="0" borderId="12" xfId="256" applyNumberFormat="1" applyFont="1" applyFill="1" applyBorder="1" applyAlignment="1">
      <alignment horizontal="right" vertical="center"/>
    </xf>
    <xf numFmtId="193" fontId="65" fillId="0" borderId="12" xfId="256" applyNumberFormat="1" applyFont="1" applyFill="1" applyBorder="1" applyAlignment="1">
      <alignment horizontal="right" vertical="center"/>
    </xf>
    <xf numFmtId="179" fontId="62" fillId="0" borderId="12" xfId="1" applyNumberFormat="1" applyFont="1" applyFill="1" applyBorder="1" applyAlignment="1">
      <alignment horizontal="center" vertical="center" shrinkToFit="1"/>
    </xf>
    <xf numFmtId="179" fontId="62" fillId="0" borderId="12" xfId="1" applyNumberFormat="1" applyFont="1" applyFill="1" applyBorder="1" applyAlignment="1">
      <alignment vertical="center" shrinkToFit="1"/>
    </xf>
    <xf numFmtId="0" fontId="62" fillId="0" borderId="12" xfId="6" applyNumberFormat="1" applyFont="1" applyFill="1" applyBorder="1" applyAlignment="1">
      <alignment horizontal="center" vertical="center" wrapText="1"/>
    </xf>
    <xf numFmtId="41" fontId="62" fillId="0" borderId="12" xfId="256" applyNumberFormat="1" applyFont="1" applyFill="1" applyBorder="1" applyAlignment="1">
      <alignment vertical="center" shrinkToFit="1"/>
    </xf>
    <xf numFmtId="187" fontId="62" fillId="0" borderId="12" xfId="256" applyNumberFormat="1" applyFont="1" applyFill="1" applyBorder="1" applyAlignment="1">
      <alignment vertical="center" shrinkToFit="1"/>
    </xf>
    <xf numFmtId="193" fontId="62" fillId="0" borderId="12" xfId="256" applyNumberFormat="1" applyFont="1" applyFill="1" applyBorder="1" applyAlignment="1" applyProtection="1">
      <alignment vertical="center" shrinkToFit="1"/>
    </xf>
    <xf numFmtId="41" fontId="62" fillId="0" borderId="12" xfId="256" applyNumberFormat="1" applyFont="1" applyFill="1" applyBorder="1" applyAlignment="1" applyProtection="1">
      <alignment vertical="center" shrinkToFit="1"/>
    </xf>
    <xf numFmtId="188" fontId="62" fillId="0" borderId="12" xfId="256" applyNumberFormat="1" applyFont="1" applyFill="1" applyBorder="1" applyAlignment="1" applyProtection="1">
      <alignment vertical="center" shrinkToFit="1"/>
    </xf>
    <xf numFmtId="188" fontId="62" fillId="0" borderId="12" xfId="256" applyNumberFormat="1" applyFont="1" applyFill="1" applyBorder="1" applyAlignment="1">
      <alignment vertical="center" shrinkToFit="1"/>
    </xf>
    <xf numFmtId="177" fontId="62" fillId="0" borderId="12" xfId="6" applyNumberFormat="1" applyFont="1" applyFill="1" applyBorder="1" applyAlignment="1">
      <alignment horizontal="center" vertical="center" shrinkToFit="1"/>
    </xf>
    <xf numFmtId="0" fontId="66" fillId="0" borderId="0" xfId="0" applyNumberFormat="1" applyFont="1" applyFill="1">
      <alignment vertical="center"/>
    </xf>
    <xf numFmtId="41" fontId="66" fillId="0" borderId="0" xfId="0" applyNumberFormat="1" applyFont="1" applyFill="1">
      <alignment vertical="center"/>
    </xf>
    <xf numFmtId="41" fontId="67" fillId="0" borderId="0" xfId="0" applyNumberFormat="1" applyFont="1" applyFill="1">
      <alignment vertical="center"/>
    </xf>
    <xf numFmtId="41" fontId="68" fillId="0" borderId="0" xfId="0" applyNumberFormat="1" applyFont="1" applyFill="1">
      <alignment vertical="center"/>
    </xf>
    <xf numFmtId="193" fontId="62" fillId="0" borderId="12" xfId="256" applyNumberFormat="1" applyFont="1" applyFill="1" applyBorder="1" applyAlignment="1">
      <alignment vertical="center" shrinkToFit="1"/>
    </xf>
    <xf numFmtId="188" fontId="27" fillId="0" borderId="12" xfId="256" applyNumberFormat="1" applyFont="1" applyFill="1" applyBorder="1" applyAlignment="1" applyProtection="1">
      <alignment vertical="center" shrinkToFit="1"/>
    </xf>
    <xf numFmtId="188" fontId="27" fillId="0" borderId="12" xfId="256" applyNumberFormat="1" applyFont="1" applyFill="1" applyBorder="1" applyAlignment="1">
      <alignment vertical="center" shrinkToFit="1"/>
    </xf>
    <xf numFmtId="0" fontId="62" fillId="0" borderId="12" xfId="0" applyNumberFormat="1" applyFont="1" applyFill="1" applyBorder="1" applyAlignment="1">
      <alignment horizontal="center" vertical="center"/>
    </xf>
    <xf numFmtId="0" fontId="62" fillId="0" borderId="12" xfId="0" applyNumberFormat="1" applyFont="1" applyFill="1" applyBorder="1">
      <alignment vertical="center"/>
    </xf>
    <xf numFmtId="187" fontId="62" fillId="0" borderId="12" xfId="0" applyNumberFormat="1" applyFont="1" applyFill="1" applyBorder="1">
      <alignment vertical="center"/>
    </xf>
    <xf numFmtId="0" fontId="24" fillId="0" borderId="0" xfId="1" applyNumberFormat="1" applyFont="1" applyFill="1" applyBorder="1" applyAlignment="1" applyProtection="1">
      <alignment vertical="center" wrapText="1"/>
    </xf>
    <xf numFmtId="0" fontId="25" fillId="0" borderId="0" xfId="1" applyNumberFormat="1" applyFont="1" applyFill="1" applyAlignment="1">
      <alignment horizontal="center" vertical="center" wrapText="1"/>
    </xf>
    <xf numFmtId="177" fontId="25" fillId="0" borderId="0" xfId="1" applyNumberFormat="1" applyFont="1" applyFill="1" applyAlignment="1">
      <alignment horizontal="center" vertical="center" wrapText="1"/>
    </xf>
    <xf numFmtId="177" fontId="63" fillId="0" borderId="0" xfId="1" applyNumberFormat="1" applyFont="1" applyFill="1" applyAlignment="1">
      <alignment horizontal="center" vertical="center" wrapText="1"/>
    </xf>
    <xf numFmtId="0" fontId="11" fillId="0" borderId="0" xfId="1" applyNumberFormat="1" applyFont="1" applyFill="1" applyBorder="1" applyAlignment="1" applyProtection="1">
      <alignment horizontal="left" vertical="center" wrapText="1"/>
    </xf>
    <xf numFmtId="176" fontId="63" fillId="37" borderId="12" xfId="2" applyNumberFormat="1" applyFont="1" applyFill="1" applyBorder="1" applyAlignment="1">
      <alignment horizontal="center" vertical="center" wrapText="1"/>
    </xf>
    <xf numFmtId="176" fontId="63" fillId="33" borderId="12" xfId="2" applyNumberFormat="1" applyFont="1" applyFill="1" applyBorder="1" applyAlignment="1">
      <alignment horizontal="center" vertical="center" wrapText="1"/>
    </xf>
    <xf numFmtId="176" fontId="63" fillId="33" borderId="12" xfId="2" applyNumberFormat="1" applyFont="1" applyFill="1" applyBorder="1" applyAlignment="1" applyProtection="1">
      <alignment horizontal="center" vertical="center" wrapText="1"/>
    </xf>
    <xf numFmtId="176" fontId="63" fillId="34" borderId="12" xfId="2" applyNumberFormat="1" applyFont="1" applyFill="1" applyBorder="1" applyAlignment="1">
      <alignment horizontal="center" vertical="center" wrapText="1"/>
    </xf>
    <xf numFmtId="177" fontId="69" fillId="45" borderId="12" xfId="1" applyNumberFormat="1" applyFont="1" applyFill="1" applyBorder="1" applyAlignment="1">
      <alignment horizontal="center" vertical="center"/>
    </xf>
    <xf numFmtId="41" fontId="69" fillId="4" borderId="12" xfId="256" applyNumberFormat="1" applyFont="1" applyFill="1" applyBorder="1" applyAlignment="1">
      <alignment horizontal="right" vertical="center"/>
    </xf>
    <xf numFmtId="179" fontId="64" fillId="0" borderId="12" xfId="1" applyNumberFormat="1" applyFont="1" applyFill="1" applyBorder="1" applyAlignment="1">
      <alignment horizontal="center" vertical="center" shrinkToFit="1"/>
    </xf>
    <xf numFmtId="179" fontId="64" fillId="0" borderId="12" xfId="1" applyNumberFormat="1" applyFont="1" applyFill="1" applyBorder="1" applyAlignment="1">
      <alignment vertical="center" shrinkToFit="1"/>
    </xf>
    <xf numFmtId="177" fontId="27" fillId="0" borderId="12" xfId="6" applyNumberFormat="1" applyFont="1" applyFill="1" applyBorder="1" applyAlignment="1" applyProtection="1">
      <alignment horizontal="center" vertical="center" wrapText="1"/>
    </xf>
    <xf numFmtId="177" fontId="27" fillId="0" borderId="12" xfId="6" applyNumberFormat="1" applyFont="1" applyFill="1" applyBorder="1" applyAlignment="1">
      <alignment horizontal="center" vertical="center" wrapText="1"/>
    </xf>
    <xf numFmtId="0" fontId="25" fillId="0" borderId="0" xfId="0" applyNumberFormat="1" applyFont="1" applyFill="1">
      <alignment vertical="center"/>
    </xf>
    <xf numFmtId="41" fontId="25" fillId="0" borderId="0" xfId="0" applyNumberFormat="1" applyFont="1">
      <alignment vertical="center"/>
    </xf>
    <xf numFmtId="43" fontId="25" fillId="0" borderId="0" xfId="0" applyNumberFormat="1" applyFont="1">
      <alignment vertical="center"/>
    </xf>
    <xf numFmtId="177" fontId="65" fillId="45" borderId="12" xfId="1" applyNumberFormat="1" applyFont="1" applyFill="1" applyBorder="1" applyAlignment="1">
      <alignment horizontal="center" vertical="center"/>
    </xf>
    <xf numFmtId="41" fontId="65" fillId="4" borderId="12" xfId="256" applyNumberFormat="1" applyFont="1" applyFill="1" applyBorder="1" applyAlignment="1">
      <alignment horizontal="right" vertical="center"/>
    </xf>
    <xf numFmtId="193" fontId="65" fillId="4" borderId="12" xfId="256" applyNumberFormat="1" applyFont="1" applyFill="1" applyBorder="1" applyAlignment="1">
      <alignment horizontal="right" vertical="center"/>
    </xf>
    <xf numFmtId="177" fontId="70" fillId="0" borderId="12" xfId="1" applyNumberFormat="1" applyFont="1" applyFill="1" applyBorder="1" applyAlignment="1">
      <alignment horizontal="center" vertical="center"/>
    </xf>
    <xf numFmtId="41" fontId="70" fillId="0" borderId="12" xfId="256" applyNumberFormat="1" applyFont="1" applyFill="1" applyBorder="1" applyAlignment="1">
      <alignment horizontal="right" vertical="center"/>
    </xf>
    <xf numFmtId="193" fontId="70" fillId="0" borderId="12" xfId="256" applyNumberFormat="1" applyFont="1" applyFill="1" applyBorder="1" applyAlignment="1">
      <alignment horizontal="right" vertical="center"/>
    </xf>
    <xf numFmtId="41" fontId="24" fillId="0" borderId="0" xfId="1" applyNumberFormat="1" applyFont="1" applyFill="1" applyBorder="1" applyAlignment="1" applyProtection="1">
      <alignment vertical="center" wrapText="1"/>
    </xf>
    <xf numFmtId="41" fontId="25" fillId="0" borderId="0" xfId="1" applyNumberFormat="1" applyFont="1" applyFill="1" applyAlignment="1">
      <alignment horizontal="center" vertical="center" wrapText="1"/>
    </xf>
    <xf numFmtId="41" fontId="63" fillId="0" borderId="0" xfId="1" applyNumberFormat="1" applyFont="1" applyFill="1" applyAlignment="1">
      <alignment horizontal="center" vertical="center" wrapText="1"/>
    </xf>
    <xf numFmtId="41" fontId="11" fillId="0" borderId="0" xfId="1" applyNumberFormat="1" applyFont="1" applyFill="1" applyBorder="1" applyAlignment="1" applyProtection="1">
      <alignment horizontal="left" vertical="center" wrapText="1"/>
    </xf>
    <xf numFmtId="41" fontId="63" fillId="37" borderId="12" xfId="2" applyNumberFormat="1" applyFont="1" applyFill="1" applyBorder="1" applyAlignment="1">
      <alignment horizontal="center" vertical="center" wrapText="1"/>
    </xf>
    <xf numFmtId="41" fontId="63" fillId="33" borderId="12" xfId="2" applyNumberFormat="1" applyFont="1" applyFill="1" applyBorder="1" applyAlignment="1">
      <alignment horizontal="center" vertical="center" wrapText="1"/>
    </xf>
    <xf numFmtId="41" fontId="63" fillId="33" borderId="12" xfId="2" applyNumberFormat="1" applyFont="1" applyFill="1" applyBorder="1" applyAlignment="1" applyProtection="1">
      <alignment horizontal="center" vertical="center" wrapText="1"/>
    </xf>
    <xf numFmtId="41" fontId="63" fillId="34" borderId="12" xfId="2" applyNumberFormat="1" applyFont="1" applyFill="1" applyBorder="1" applyAlignment="1">
      <alignment horizontal="center" vertical="center" wrapText="1"/>
    </xf>
    <xf numFmtId="177" fontId="65" fillId="47" borderId="12" xfId="1" applyNumberFormat="1" applyFont="1" applyFill="1" applyBorder="1" applyAlignment="1">
      <alignment horizontal="center" vertical="center"/>
    </xf>
    <xf numFmtId="41" fontId="65" fillId="48" borderId="12" xfId="2" applyNumberFormat="1" applyFont="1" applyFill="1" applyBorder="1" applyAlignment="1">
      <alignment horizontal="right" vertical="center"/>
    </xf>
    <xf numFmtId="179" fontId="71" fillId="0" borderId="12" xfId="1" applyNumberFormat="1" applyFont="1" applyFill="1" applyBorder="1" applyAlignment="1">
      <alignment horizontal="center" vertical="center" shrinkToFit="1"/>
    </xf>
    <xf numFmtId="179" fontId="71" fillId="0" borderId="12" xfId="1" applyNumberFormat="1" applyFont="1" applyFill="1" applyBorder="1" applyAlignment="1">
      <alignment vertical="center" shrinkToFit="1"/>
    </xf>
    <xf numFmtId="176" fontId="71" fillId="0" borderId="12" xfId="6" applyNumberFormat="1" applyFont="1" applyFill="1" applyBorder="1" applyAlignment="1" applyProtection="1">
      <alignment horizontal="center" vertical="center" wrapText="1"/>
    </xf>
    <xf numFmtId="179" fontId="71" fillId="0" borderId="12" xfId="370" applyNumberFormat="1" applyFont="1" applyFill="1" applyBorder="1" applyAlignment="1">
      <alignment vertical="center" shrinkToFit="1"/>
    </xf>
    <xf numFmtId="179" fontId="71" fillId="0" borderId="12" xfId="6" applyNumberFormat="1" applyFont="1" applyFill="1" applyBorder="1" applyAlignment="1" applyProtection="1">
      <alignment vertical="center" shrinkToFit="1"/>
    </xf>
    <xf numFmtId="177" fontId="71" fillId="0" borderId="12" xfId="6" applyNumberFormat="1" applyFont="1" applyFill="1" applyBorder="1" applyAlignment="1">
      <alignment horizontal="center" vertical="center" wrapText="1"/>
    </xf>
    <xf numFmtId="179" fontId="27" fillId="0" borderId="12" xfId="6" applyNumberFormat="1" applyFont="1" applyFill="1" applyBorder="1" applyAlignment="1" applyProtection="1">
      <alignment vertical="center" shrinkToFit="1"/>
    </xf>
    <xf numFmtId="181" fontId="64" fillId="0" borderId="0" xfId="1" applyNumberFormat="1" applyFont="1" applyFill="1" applyAlignment="1">
      <alignment horizontal="center" vertical="center" wrapText="1"/>
    </xf>
    <xf numFmtId="177" fontId="49" fillId="45" borderId="12" xfId="1" applyNumberFormat="1" applyFont="1" applyFill="1" applyBorder="1" applyAlignment="1">
      <alignment horizontal="center" vertical="center"/>
    </xf>
    <xf numFmtId="41" fontId="49" fillId="4" borderId="12" xfId="256" applyNumberFormat="1" applyFont="1" applyFill="1" applyBorder="1" applyAlignment="1">
      <alignment horizontal="right" vertical="center"/>
    </xf>
    <xf numFmtId="41" fontId="27" fillId="0" borderId="12" xfId="256" applyNumberFormat="1" applyFont="1" applyFill="1" applyBorder="1" applyAlignment="1">
      <alignment horizontal="right" vertical="center"/>
    </xf>
    <xf numFmtId="178" fontId="27" fillId="0" borderId="12" xfId="6" applyNumberFormat="1" applyFont="1" applyFill="1" applyBorder="1" applyAlignment="1">
      <alignment horizontal="center" vertical="center" wrapText="1"/>
    </xf>
    <xf numFmtId="178" fontId="62" fillId="0" borderId="12" xfId="1" applyNumberFormat="1" applyFont="1" applyFill="1" applyBorder="1" applyAlignment="1">
      <alignment horizontal="center" vertical="center" shrinkToFit="1"/>
    </xf>
    <xf numFmtId="178" fontId="62" fillId="0" borderId="12" xfId="1" applyNumberFormat="1" applyFont="1" applyFill="1" applyBorder="1" applyAlignment="1">
      <alignment vertical="center" shrinkToFit="1"/>
    </xf>
    <xf numFmtId="178" fontId="62" fillId="0" borderId="12" xfId="6" applyNumberFormat="1" applyFont="1" applyFill="1" applyBorder="1" applyAlignment="1" applyProtection="1">
      <alignment horizontal="center" vertical="center" wrapText="1"/>
    </xf>
    <xf numFmtId="193" fontId="62" fillId="0" borderId="12" xfId="256" applyNumberFormat="1" applyFont="1" applyFill="1" applyBorder="1" applyAlignment="1">
      <alignment horizontal="center" vertical="center" shrinkToFit="1"/>
    </xf>
    <xf numFmtId="41" fontId="62" fillId="0" borderId="12" xfId="256" applyNumberFormat="1" applyFont="1" applyFill="1" applyBorder="1" applyAlignment="1">
      <alignment horizontal="right" vertical="center"/>
    </xf>
    <xf numFmtId="178" fontId="62" fillId="0" borderId="12" xfId="6" applyNumberFormat="1" applyFont="1" applyFill="1" applyBorder="1" applyAlignment="1">
      <alignment horizontal="center" vertical="center" wrapText="1"/>
    </xf>
    <xf numFmtId="43" fontId="30" fillId="0" borderId="0" xfId="0" applyNumberFormat="1" applyFont="1">
      <alignment vertical="center"/>
    </xf>
    <xf numFmtId="41" fontId="30" fillId="0" borderId="0" xfId="0" applyNumberFormat="1" applyFont="1" applyFill="1">
      <alignment vertical="center"/>
    </xf>
    <xf numFmtId="41" fontId="62" fillId="0" borderId="12" xfId="256" applyNumberFormat="1" applyFont="1" applyFill="1" applyBorder="1" applyAlignment="1">
      <alignment horizontal="center" vertical="center" shrinkToFit="1"/>
    </xf>
    <xf numFmtId="181" fontId="63" fillId="0" borderId="0" xfId="1" applyNumberFormat="1" applyFont="1" applyFill="1" applyAlignment="1">
      <alignment horizontal="center" vertical="center" wrapText="1"/>
    </xf>
    <xf numFmtId="181" fontId="63" fillId="34" borderId="12" xfId="2" applyNumberFormat="1" applyFont="1" applyFill="1" applyBorder="1" applyAlignment="1">
      <alignment horizontal="center" vertical="center" wrapText="1"/>
    </xf>
    <xf numFmtId="177" fontId="23" fillId="0" borderId="12" xfId="1" applyNumberFormat="1" applyFont="1" applyFill="1" applyBorder="1" applyAlignment="1">
      <alignment horizontal="center" vertical="center"/>
    </xf>
    <xf numFmtId="41" fontId="23" fillId="0" borderId="12" xfId="256" applyNumberFormat="1" applyFont="1" applyFill="1" applyBorder="1" applyAlignment="1">
      <alignment horizontal="right" vertical="center"/>
    </xf>
    <xf numFmtId="41" fontId="71" fillId="0" borderId="12" xfId="256" applyNumberFormat="1" applyFont="1" applyFill="1" applyBorder="1" applyAlignment="1">
      <alignment vertical="center" shrinkToFit="1"/>
    </xf>
    <xf numFmtId="41" fontId="71" fillId="0" borderId="12" xfId="256" applyNumberFormat="1" applyFont="1" applyFill="1" applyBorder="1" applyAlignment="1" applyProtection="1">
      <alignment vertical="center" shrinkToFit="1"/>
    </xf>
    <xf numFmtId="0" fontId="25" fillId="0" borderId="12" xfId="0" applyNumberFormat="1" applyFont="1" applyFill="1" applyBorder="1">
      <alignment vertical="center"/>
    </xf>
    <xf numFmtId="181" fontId="25" fillId="0" borderId="0" xfId="0" applyNumberFormat="1" applyFont="1">
      <alignment vertical="center"/>
    </xf>
    <xf numFmtId="43" fontId="62" fillId="0" borderId="12" xfId="256" applyNumberFormat="1" applyFont="1" applyFill="1" applyBorder="1" applyAlignment="1" applyProtection="1">
      <alignment vertical="center" shrinkToFit="1"/>
    </xf>
    <xf numFmtId="43" fontId="62" fillId="0" borderId="12" xfId="256" applyNumberFormat="1" applyFont="1" applyFill="1" applyBorder="1" applyAlignment="1">
      <alignment vertical="center" shrinkToFit="1"/>
    </xf>
    <xf numFmtId="0" fontId="72" fillId="0" borderId="0" xfId="0" applyNumberFormat="1" applyFont="1" applyBorder="1">
      <alignment vertical="center"/>
    </xf>
    <xf numFmtId="0" fontId="72" fillId="0" borderId="0" xfId="1" applyNumberFormat="1" applyFont="1" applyFill="1" applyBorder="1" applyAlignment="1" applyProtection="1">
      <alignment vertical="center" wrapText="1"/>
    </xf>
    <xf numFmtId="0" fontId="42" fillId="0" borderId="0" xfId="1" applyNumberFormat="1" applyFont="1" applyFill="1" applyAlignment="1">
      <alignment horizontal="center" vertical="center" wrapText="1"/>
    </xf>
    <xf numFmtId="177" fontId="42" fillId="0" borderId="0" xfId="1" applyNumberFormat="1" applyFont="1" applyFill="1" applyAlignment="1">
      <alignment horizontal="center" vertical="center" wrapText="1"/>
    </xf>
    <xf numFmtId="181" fontId="73" fillId="0" borderId="0" xfId="1" applyNumberFormat="1" applyFont="1" applyFill="1" applyAlignment="1">
      <alignment horizontal="center" vertical="center" wrapText="1"/>
    </xf>
    <xf numFmtId="0" fontId="42" fillId="0" borderId="0" xfId="0" applyNumberFormat="1" applyFont="1">
      <alignment vertical="center"/>
    </xf>
    <xf numFmtId="0" fontId="30" fillId="0" borderId="0" xfId="1" applyNumberFormat="1" applyFont="1" applyFill="1" applyBorder="1" applyAlignment="1" applyProtection="1">
      <alignment horizontal="left" vertical="center" wrapText="1"/>
    </xf>
    <xf numFmtId="176" fontId="73" fillId="37" borderId="12" xfId="2" applyNumberFormat="1" applyFont="1" applyFill="1" applyBorder="1" applyAlignment="1">
      <alignment horizontal="center" vertical="center" wrapText="1"/>
    </xf>
    <xf numFmtId="176" fontId="73" fillId="33" borderId="12" xfId="2" applyNumberFormat="1" applyFont="1" applyFill="1" applyBorder="1" applyAlignment="1">
      <alignment horizontal="center" vertical="center" wrapText="1"/>
    </xf>
    <xf numFmtId="176" fontId="73" fillId="33" borderId="12" xfId="2" applyNumberFormat="1" applyFont="1" applyFill="1" applyBorder="1" applyAlignment="1" applyProtection="1">
      <alignment horizontal="center" vertical="center" wrapText="1"/>
    </xf>
    <xf numFmtId="176" fontId="73" fillId="34" borderId="12" xfId="2" applyNumberFormat="1" applyFont="1" applyFill="1" applyBorder="1" applyAlignment="1">
      <alignment horizontal="center" vertical="center" wrapText="1"/>
    </xf>
    <xf numFmtId="181" fontId="73" fillId="34" borderId="12" xfId="2" applyNumberFormat="1" applyFont="1" applyFill="1" applyBorder="1" applyAlignment="1">
      <alignment horizontal="center" vertical="center" wrapText="1"/>
    </xf>
    <xf numFmtId="177" fontId="68" fillId="47" borderId="12" xfId="1" applyNumberFormat="1" applyFont="1" applyFill="1" applyBorder="1" applyAlignment="1">
      <alignment horizontal="center" vertical="center"/>
    </xf>
    <xf numFmtId="41" fontId="68" fillId="48" borderId="12" xfId="256" applyNumberFormat="1" applyFont="1" applyFill="1" applyBorder="1" applyAlignment="1">
      <alignment horizontal="right" vertical="center"/>
    </xf>
    <xf numFmtId="0" fontId="30" fillId="48" borderId="12" xfId="0" applyNumberFormat="1" applyFont="1" applyFill="1" applyBorder="1">
      <alignment vertical="center"/>
    </xf>
    <xf numFmtId="0" fontId="30" fillId="39" borderId="0" xfId="0" applyNumberFormat="1" applyFont="1" applyFill="1">
      <alignment vertical="center"/>
    </xf>
    <xf numFmtId="177" fontId="62" fillId="0" borderId="12" xfId="6" applyNumberFormat="1" applyFont="1" applyFill="1" applyBorder="1" applyAlignment="1">
      <alignment horizontal="center" vertical="center" wrapText="1"/>
    </xf>
    <xf numFmtId="177" fontId="62" fillId="0" borderId="12" xfId="370" applyNumberFormat="1" applyFont="1" applyFill="1" applyBorder="1" applyAlignment="1">
      <alignment horizontal="center" vertical="center" wrapText="1"/>
    </xf>
    <xf numFmtId="0" fontId="62" fillId="0" borderId="0" xfId="0" applyNumberFormat="1" applyFont="1" applyFill="1">
      <alignment vertical="center"/>
    </xf>
    <xf numFmtId="41" fontId="67" fillId="0" borderId="0" xfId="0" applyNumberFormat="1" applyFont="1" applyFill="1" applyBorder="1">
      <alignment vertical="center"/>
    </xf>
    <xf numFmtId="190" fontId="42" fillId="0" borderId="0" xfId="0" applyNumberFormat="1" applyFont="1">
      <alignment vertical="center"/>
    </xf>
    <xf numFmtId="181" fontId="42" fillId="0" borderId="0" xfId="0" applyNumberFormat="1" applyFont="1">
      <alignment vertical="center"/>
    </xf>
    <xf numFmtId="43" fontId="42" fillId="0" borderId="0" xfId="0" applyNumberFormat="1" applyFont="1">
      <alignment vertical="center"/>
    </xf>
    <xf numFmtId="179" fontId="66" fillId="0" borderId="12" xfId="1" applyNumberFormat="1" applyFont="1" applyFill="1" applyBorder="1" applyAlignment="1">
      <alignment horizontal="center" vertical="center" shrinkToFit="1"/>
    </xf>
    <xf numFmtId="179" fontId="62" fillId="0" borderId="12" xfId="1" applyNumberFormat="1" applyFont="1" applyFill="1" applyBorder="1" applyAlignment="1" applyProtection="1">
      <alignment vertical="center" shrinkToFit="1"/>
    </xf>
    <xf numFmtId="0" fontId="62" fillId="0" borderId="12" xfId="370" applyNumberFormat="1" applyFont="1" applyFill="1" applyBorder="1" applyAlignment="1">
      <alignment horizontal="center" vertical="center" wrapText="1"/>
    </xf>
    <xf numFmtId="179" fontId="62" fillId="0" borderId="12" xfId="370" applyNumberFormat="1" applyFont="1" applyFill="1" applyBorder="1" applyAlignment="1">
      <alignment vertical="center" shrinkToFit="1"/>
    </xf>
    <xf numFmtId="41" fontId="62" fillId="39" borderId="12" xfId="256" applyNumberFormat="1" applyFont="1" applyFill="1" applyBorder="1" applyAlignment="1">
      <alignment vertical="center" shrinkToFit="1"/>
    </xf>
    <xf numFmtId="41" fontId="62" fillId="43" borderId="12" xfId="256" applyNumberFormat="1" applyFont="1" applyFill="1" applyBorder="1" applyAlignment="1" applyProtection="1">
      <alignment vertical="center" shrinkToFit="1"/>
    </xf>
    <xf numFmtId="41" fontId="62" fillId="0" borderId="12" xfId="256" applyFont="1" applyBorder="1">
      <alignment vertical="center"/>
    </xf>
    <xf numFmtId="179" fontId="62" fillId="39" borderId="12" xfId="370" applyNumberFormat="1" applyFont="1" applyFill="1" applyBorder="1" applyAlignment="1">
      <alignment vertical="center" shrinkToFit="1"/>
    </xf>
    <xf numFmtId="179" fontId="62" fillId="39" borderId="12" xfId="370" applyNumberFormat="1" applyFont="1" applyFill="1" applyBorder="1" applyAlignment="1" applyProtection="1">
      <alignment vertical="center" shrinkToFit="1"/>
    </xf>
    <xf numFmtId="41" fontId="62" fillId="38" borderId="12" xfId="256" applyNumberFormat="1" applyFont="1" applyFill="1" applyBorder="1" applyAlignment="1" applyProtection="1">
      <alignment vertical="center" shrinkToFit="1"/>
    </xf>
    <xf numFmtId="177" fontId="66" fillId="0" borderId="12" xfId="370" applyNumberFormat="1" applyFont="1" applyFill="1" applyBorder="1" applyAlignment="1">
      <alignment horizontal="center" vertical="center" wrapText="1"/>
    </xf>
    <xf numFmtId="0" fontId="67" fillId="51" borderId="0" xfId="0" applyNumberFormat="1" applyFont="1" applyFill="1">
      <alignment vertical="center"/>
    </xf>
    <xf numFmtId="41" fontId="67" fillId="0" borderId="0" xfId="0" applyNumberFormat="1" applyFont="1" applyBorder="1">
      <alignment vertical="center"/>
    </xf>
    <xf numFmtId="41" fontId="67" fillId="0" borderId="0" xfId="0" applyNumberFormat="1" applyFont="1">
      <alignment vertical="center"/>
    </xf>
    <xf numFmtId="41" fontId="71" fillId="0" borderId="12" xfId="6" applyNumberFormat="1" applyFont="1" applyFill="1" applyBorder="1" applyAlignment="1">
      <alignment vertical="center" shrinkToFit="1"/>
    </xf>
    <xf numFmtId="41" fontId="71" fillId="0" borderId="12" xfId="6" applyNumberFormat="1" applyFont="1" applyFill="1" applyBorder="1" applyAlignment="1" applyProtection="1">
      <alignment vertical="center" shrinkToFit="1"/>
    </xf>
    <xf numFmtId="41" fontId="71" fillId="0" borderId="12" xfId="370" applyNumberFormat="1" applyFont="1" applyFill="1" applyBorder="1" applyAlignment="1">
      <alignment vertical="center" shrinkToFit="1"/>
    </xf>
    <xf numFmtId="193" fontId="59" fillId="0" borderId="12" xfId="256" applyNumberFormat="1" applyFont="1" applyFill="1" applyBorder="1" applyAlignment="1">
      <alignment vertical="center" shrinkToFit="1"/>
    </xf>
    <xf numFmtId="176" fontId="62" fillId="0" borderId="12" xfId="256" applyNumberFormat="1" applyFont="1" applyFill="1" applyBorder="1" applyAlignment="1">
      <alignment vertical="center" shrinkToFit="1"/>
    </xf>
    <xf numFmtId="187" fontId="62" fillId="0" borderId="12" xfId="256" applyNumberFormat="1" applyFont="1" applyFill="1" applyBorder="1" applyAlignment="1" applyProtection="1">
      <alignment vertical="center" shrinkToFit="1"/>
    </xf>
    <xf numFmtId="178" fontId="26" fillId="0" borderId="12" xfId="256" applyNumberFormat="1" applyFont="1" applyFill="1" applyBorder="1" applyAlignment="1">
      <alignment vertical="center" shrinkToFit="1"/>
    </xf>
    <xf numFmtId="178" fontId="26" fillId="0" borderId="12" xfId="256" applyNumberFormat="1" applyFont="1" applyFill="1" applyBorder="1" applyAlignment="1" applyProtection="1">
      <alignment vertical="center" shrinkToFit="1"/>
    </xf>
    <xf numFmtId="178" fontId="26" fillId="0" borderId="12" xfId="0" applyNumberFormat="1" applyFont="1" applyFill="1" applyBorder="1" applyAlignment="1">
      <alignment horizontal="center" vertical="center"/>
    </xf>
    <xf numFmtId="0" fontId="75" fillId="0" borderId="0" xfId="0" applyNumberFormat="1" applyFont="1">
      <alignment vertical="center"/>
    </xf>
    <xf numFmtId="0" fontId="76" fillId="0" borderId="0" xfId="0" applyNumberFormat="1" applyFont="1">
      <alignment vertical="center"/>
    </xf>
    <xf numFmtId="0" fontId="75" fillId="0" borderId="0" xfId="1" applyNumberFormat="1" applyFont="1" applyFill="1" applyAlignment="1">
      <alignment horizontal="center" vertical="center" wrapText="1"/>
    </xf>
    <xf numFmtId="177" fontId="75" fillId="0" borderId="0" xfId="1" applyNumberFormat="1" applyFont="1" applyFill="1" applyAlignment="1">
      <alignment horizontal="center" vertical="center" wrapText="1"/>
    </xf>
    <xf numFmtId="177" fontId="78" fillId="0" borderId="0" xfId="1" applyNumberFormat="1" applyFont="1" applyFill="1" applyAlignment="1">
      <alignment horizontal="center" vertical="center" wrapText="1"/>
    </xf>
    <xf numFmtId="176" fontId="78" fillId="35" borderId="12" xfId="2" applyNumberFormat="1" applyFont="1" applyFill="1" applyBorder="1" applyAlignment="1">
      <alignment horizontal="center" vertical="center" wrapText="1"/>
    </xf>
    <xf numFmtId="176" fontId="78" fillId="37" borderId="12" xfId="2" applyNumberFormat="1" applyFont="1" applyFill="1" applyBorder="1" applyAlignment="1">
      <alignment horizontal="center" vertical="center" wrapText="1"/>
    </xf>
    <xf numFmtId="176" fontId="78" fillId="33" borderId="12" xfId="2" applyNumberFormat="1" applyFont="1" applyFill="1" applyBorder="1" applyAlignment="1">
      <alignment horizontal="center" vertical="center" wrapText="1"/>
    </xf>
    <xf numFmtId="176" fontId="78" fillId="33" borderId="12" xfId="2" applyNumberFormat="1" applyFont="1" applyFill="1" applyBorder="1" applyAlignment="1" applyProtection="1">
      <alignment horizontal="center" vertical="center" wrapText="1"/>
    </xf>
    <xf numFmtId="176" fontId="78" fillId="34" borderId="12" xfId="2" applyNumberFormat="1" applyFont="1" applyFill="1" applyBorder="1" applyAlignment="1">
      <alignment horizontal="center" vertical="center" wrapText="1"/>
    </xf>
    <xf numFmtId="177" fontId="79" fillId="36" borderId="12" xfId="1" applyNumberFormat="1" applyFont="1" applyFill="1" applyBorder="1" applyAlignment="1">
      <alignment horizontal="center" vertical="center"/>
    </xf>
    <xf numFmtId="41" fontId="79" fillId="0" borderId="12" xfId="2" applyNumberFormat="1" applyFont="1" applyFill="1" applyBorder="1" applyAlignment="1">
      <alignment horizontal="right" vertical="center"/>
    </xf>
    <xf numFmtId="41" fontId="77" fillId="0" borderId="0" xfId="0" applyNumberFormat="1" applyFont="1">
      <alignment vertical="center"/>
    </xf>
    <xf numFmtId="2" fontId="80" fillId="0" borderId="0" xfId="0" applyNumberFormat="1" applyFont="1">
      <alignment vertical="center"/>
    </xf>
    <xf numFmtId="180" fontId="80" fillId="0" borderId="0" xfId="0" applyNumberFormat="1" applyFont="1">
      <alignment vertical="center"/>
    </xf>
    <xf numFmtId="41" fontId="75" fillId="0" borderId="0" xfId="0" applyNumberFormat="1" applyFont="1">
      <alignment vertical="center"/>
    </xf>
    <xf numFmtId="43" fontId="75" fillId="0" borderId="0" xfId="0" applyNumberFormat="1" applyFont="1">
      <alignment vertical="center"/>
    </xf>
    <xf numFmtId="189" fontId="75" fillId="0" borderId="0" xfId="0" applyNumberFormat="1" applyFont="1">
      <alignment vertical="center"/>
    </xf>
    <xf numFmtId="0" fontId="82" fillId="0" borderId="0" xfId="0" applyNumberFormat="1" applyFont="1">
      <alignment vertical="center"/>
    </xf>
    <xf numFmtId="0" fontId="82" fillId="0" borderId="0" xfId="1" applyNumberFormat="1" applyFont="1" applyFill="1" applyAlignment="1">
      <alignment horizontal="center" vertical="center" wrapText="1"/>
    </xf>
    <xf numFmtId="182" fontId="82" fillId="0" borderId="0" xfId="1" applyNumberFormat="1" applyFont="1" applyFill="1" applyAlignment="1">
      <alignment horizontal="center" vertical="center" wrapText="1"/>
    </xf>
    <xf numFmtId="177" fontId="82" fillId="0" borderId="0" xfId="1" applyNumberFormat="1" applyFont="1" applyFill="1" applyAlignment="1">
      <alignment horizontal="center" vertical="center" wrapText="1"/>
    </xf>
    <xf numFmtId="177" fontId="84" fillId="0" borderId="0" xfId="1" applyNumberFormat="1" applyFont="1" applyFill="1" applyAlignment="1">
      <alignment horizontal="center" vertical="center" wrapText="1"/>
    </xf>
    <xf numFmtId="176" fontId="84" fillId="37" borderId="12" xfId="2" applyNumberFormat="1" applyFont="1" applyFill="1" applyBorder="1" applyAlignment="1">
      <alignment horizontal="center" vertical="center" wrapText="1"/>
    </xf>
    <xf numFmtId="176" fontId="84" fillId="33" borderId="12" xfId="2" applyNumberFormat="1" applyFont="1" applyFill="1" applyBorder="1" applyAlignment="1">
      <alignment horizontal="center" vertical="center" wrapText="1"/>
    </xf>
    <xf numFmtId="176" fontId="84" fillId="33" borderId="12" xfId="2" applyNumberFormat="1" applyFont="1" applyFill="1" applyBorder="1" applyAlignment="1" applyProtection="1">
      <alignment horizontal="center" vertical="center" wrapText="1"/>
    </xf>
    <xf numFmtId="182" fontId="84" fillId="33" borderId="12" xfId="2" applyNumberFormat="1" applyFont="1" applyFill="1" applyBorder="1" applyAlignment="1" applyProtection="1">
      <alignment horizontal="center" vertical="center" wrapText="1"/>
    </xf>
    <xf numFmtId="176" fontId="84" fillId="34" borderId="12" xfId="2" applyNumberFormat="1" applyFont="1" applyFill="1" applyBorder="1" applyAlignment="1">
      <alignment horizontal="center" vertical="center" wrapText="1"/>
    </xf>
    <xf numFmtId="177" fontId="84" fillId="34" borderId="12" xfId="2" applyNumberFormat="1" applyFont="1" applyFill="1" applyBorder="1" applyAlignment="1">
      <alignment horizontal="center" vertical="center" wrapText="1"/>
    </xf>
    <xf numFmtId="177" fontId="85" fillId="40" borderId="12" xfId="1" applyNumberFormat="1" applyFont="1" applyFill="1" applyBorder="1" applyAlignment="1">
      <alignment horizontal="center" vertical="center"/>
    </xf>
    <xf numFmtId="41" fontId="85" fillId="40" borderId="12" xfId="256" applyNumberFormat="1" applyFont="1" applyFill="1" applyBorder="1" applyAlignment="1" applyProtection="1">
      <alignment horizontal="right" vertical="center" shrinkToFit="1"/>
    </xf>
    <xf numFmtId="180" fontId="85" fillId="40" borderId="12" xfId="256" applyNumberFormat="1" applyFont="1" applyFill="1" applyBorder="1" applyAlignment="1" applyProtection="1">
      <alignment horizontal="right" vertical="center" shrinkToFit="1"/>
    </xf>
    <xf numFmtId="0" fontId="86" fillId="0" borderId="0" xfId="0" applyNumberFormat="1" applyFont="1">
      <alignment vertical="center"/>
    </xf>
    <xf numFmtId="182" fontId="86" fillId="0" borderId="0" xfId="0" applyNumberFormat="1" applyFont="1">
      <alignment vertical="center"/>
    </xf>
    <xf numFmtId="177" fontId="87" fillId="41" borderId="12" xfId="1" applyNumberFormat="1" applyFont="1" applyFill="1" applyBorder="1" applyAlignment="1">
      <alignment horizontal="center" vertical="center"/>
    </xf>
    <xf numFmtId="41" fontId="87" fillId="41" borderId="12" xfId="256" applyNumberFormat="1" applyFont="1" applyFill="1" applyBorder="1" applyAlignment="1" applyProtection="1">
      <alignment horizontal="right" vertical="center" shrinkToFit="1"/>
    </xf>
    <xf numFmtId="180" fontId="87" fillId="41" borderId="12" xfId="256" applyNumberFormat="1" applyFont="1" applyFill="1" applyBorder="1" applyAlignment="1" applyProtection="1">
      <alignment horizontal="right" vertical="center" shrinkToFit="1"/>
    </xf>
    <xf numFmtId="41" fontId="87" fillId="41" borderId="12" xfId="256" applyNumberFormat="1" applyFont="1" applyFill="1" applyBorder="1" applyAlignment="1" applyProtection="1">
      <alignment horizontal="center" vertical="center" shrinkToFit="1"/>
    </xf>
    <xf numFmtId="0" fontId="83" fillId="0" borderId="0" xfId="0" applyNumberFormat="1" applyFont="1">
      <alignment vertical="center"/>
    </xf>
    <xf numFmtId="177" fontId="88" fillId="36" borderId="12" xfId="1" applyNumberFormat="1" applyFont="1" applyFill="1" applyBorder="1" applyAlignment="1">
      <alignment horizontal="center" vertical="center"/>
    </xf>
    <xf numFmtId="41" fontId="88" fillId="0" borderId="12" xfId="256" applyNumberFormat="1" applyFont="1" applyFill="1" applyBorder="1" applyAlignment="1">
      <alignment horizontal="right" vertical="center"/>
    </xf>
    <xf numFmtId="180" fontId="88" fillId="0" borderId="12" xfId="256" applyNumberFormat="1" applyFont="1" applyFill="1" applyBorder="1" applyAlignment="1">
      <alignment horizontal="right" vertical="center"/>
    </xf>
    <xf numFmtId="41" fontId="82" fillId="0" borderId="0" xfId="0" applyNumberFormat="1" applyFont="1">
      <alignment vertical="center"/>
    </xf>
    <xf numFmtId="177" fontId="88" fillId="53" borderId="12" xfId="1" applyNumberFormat="1" applyFont="1" applyFill="1" applyBorder="1" applyAlignment="1">
      <alignment horizontal="center" vertical="center"/>
    </xf>
    <xf numFmtId="0" fontId="88" fillId="0" borderId="0" xfId="0" applyNumberFormat="1" applyFont="1">
      <alignment vertical="center"/>
    </xf>
    <xf numFmtId="41" fontId="88" fillId="39" borderId="12" xfId="256" applyNumberFormat="1" applyFont="1" applyFill="1" applyBorder="1">
      <alignment vertical="center"/>
    </xf>
    <xf numFmtId="180" fontId="88" fillId="39" borderId="12" xfId="256" applyNumberFormat="1" applyFont="1" applyFill="1" applyBorder="1">
      <alignment vertical="center"/>
    </xf>
    <xf numFmtId="0" fontId="88" fillId="39" borderId="0" xfId="0" applyNumberFormat="1" applyFont="1" applyFill="1">
      <alignment vertical="center"/>
    </xf>
    <xf numFmtId="177" fontId="88" fillId="38" borderId="12" xfId="1" applyNumberFormat="1" applyFont="1" applyFill="1" applyBorder="1" applyAlignment="1">
      <alignment horizontal="center" vertical="center"/>
    </xf>
    <xf numFmtId="177" fontId="87" fillId="42" borderId="12" xfId="1" applyNumberFormat="1" applyFont="1" applyFill="1" applyBorder="1" applyAlignment="1">
      <alignment horizontal="center" vertical="center"/>
    </xf>
    <xf numFmtId="41" fontId="87" fillId="13" borderId="12" xfId="256" applyNumberFormat="1" applyFont="1" applyFill="1" applyBorder="1">
      <alignment vertical="center"/>
    </xf>
    <xf numFmtId="180" fontId="87" fillId="13" borderId="12" xfId="256" applyNumberFormat="1" applyFont="1" applyFill="1" applyBorder="1">
      <alignment vertical="center"/>
    </xf>
    <xf numFmtId="0" fontId="87" fillId="13" borderId="0" xfId="0" applyNumberFormat="1" applyFont="1" applyFill="1">
      <alignment vertical="center"/>
    </xf>
    <xf numFmtId="41" fontId="87" fillId="13" borderId="12" xfId="256" applyNumberFormat="1" applyFont="1" applyFill="1" applyBorder="1" applyAlignment="1">
      <alignment horizontal="right" vertical="center"/>
    </xf>
    <xf numFmtId="180" fontId="87" fillId="13" borderId="12" xfId="256" applyNumberFormat="1" applyFont="1" applyFill="1" applyBorder="1" applyAlignment="1">
      <alignment horizontal="right" vertical="center"/>
    </xf>
    <xf numFmtId="0" fontId="83" fillId="13" borderId="0" xfId="0" applyNumberFormat="1" applyFont="1" applyFill="1">
      <alignment vertical="center"/>
    </xf>
    <xf numFmtId="182" fontId="82" fillId="0" borderId="0" xfId="0" applyNumberFormat="1" applyFont="1">
      <alignment vertical="center"/>
    </xf>
    <xf numFmtId="177" fontId="82" fillId="0" borderId="0" xfId="0" applyNumberFormat="1" applyFont="1">
      <alignment vertical="center"/>
    </xf>
    <xf numFmtId="193" fontId="69" fillId="4" borderId="12" xfId="256" applyNumberFormat="1" applyFont="1" applyFill="1" applyBorder="1" applyAlignment="1">
      <alignment horizontal="right" vertical="center"/>
    </xf>
    <xf numFmtId="193" fontId="27" fillId="0" borderId="12" xfId="256" applyNumberFormat="1" applyFont="1" applyFill="1" applyBorder="1" applyAlignment="1">
      <alignment vertical="center" shrinkToFit="1"/>
    </xf>
    <xf numFmtId="193" fontId="27" fillId="0" borderId="12" xfId="256" applyNumberFormat="1" applyFont="1" applyFill="1" applyBorder="1" applyAlignment="1" applyProtection="1">
      <alignment vertical="center" shrinkToFit="1"/>
    </xf>
    <xf numFmtId="193" fontId="68" fillId="48" borderId="12" xfId="256" applyNumberFormat="1" applyFont="1" applyFill="1" applyBorder="1" applyAlignment="1">
      <alignment horizontal="right" vertical="center"/>
    </xf>
    <xf numFmtId="0" fontId="25" fillId="0" borderId="12" xfId="0" applyNumberFormat="1" applyFont="1" applyFill="1" applyBorder="1" applyAlignment="1">
      <alignment horizontal="center" vertical="center"/>
    </xf>
    <xf numFmtId="0" fontId="25" fillId="0" borderId="27" xfId="0" applyNumberFormat="1" applyFont="1" applyFill="1" applyBorder="1" applyAlignment="1">
      <alignment horizontal="center" vertical="center"/>
    </xf>
    <xf numFmtId="0" fontId="36" fillId="0" borderId="26" xfId="0" applyNumberFormat="1" applyFont="1" applyFill="1" applyBorder="1" applyAlignment="1">
      <alignment horizontal="center" vertical="center"/>
    </xf>
    <xf numFmtId="0" fontId="36" fillId="0" borderId="12" xfId="0" applyNumberFormat="1" applyFont="1" applyFill="1" applyBorder="1" applyAlignment="1">
      <alignment horizontal="center" vertical="center"/>
    </xf>
    <xf numFmtId="178" fontId="89" fillId="37" borderId="12" xfId="2" applyNumberFormat="1" applyFont="1" applyFill="1" applyBorder="1" applyAlignment="1">
      <alignment horizontal="center" vertical="center" wrapText="1"/>
    </xf>
    <xf numFmtId="194" fontId="89" fillId="37" borderId="12" xfId="2" applyNumberFormat="1" applyFont="1" applyFill="1" applyBorder="1" applyAlignment="1">
      <alignment horizontal="center" vertical="center" wrapText="1"/>
    </xf>
    <xf numFmtId="178" fontId="89" fillId="33" borderId="12" xfId="2" applyNumberFormat="1" applyFont="1" applyFill="1" applyBorder="1" applyAlignment="1">
      <alignment horizontal="center" vertical="center" wrapText="1"/>
    </xf>
    <xf numFmtId="178" fontId="89" fillId="33" borderId="12" xfId="2" applyNumberFormat="1" applyFont="1" applyFill="1" applyBorder="1" applyAlignment="1" applyProtection="1">
      <alignment horizontal="center" vertical="center" wrapText="1"/>
    </xf>
    <xf numFmtId="178" fontId="89" fillId="34" borderId="12" xfId="2" applyNumberFormat="1" applyFont="1" applyFill="1" applyBorder="1" applyAlignment="1">
      <alignment horizontal="center" vertical="center" wrapText="1"/>
    </xf>
    <xf numFmtId="176" fontId="90" fillId="44" borderId="12" xfId="1" applyNumberFormat="1" applyFont="1" applyFill="1" applyBorder="1" applyAlignment="1">
      <alignment horizontal="center" vertical="center"/>
    </xf>
    <xf numFmtId="176" fontId="90" fillId="2" borderId="12" xfId="256" applyNumberFormat="1" applyFont="1" applyFill="1" applyBorder="1" applyAlignment="1">
      <alignment horizontal="right" vertical="center"/>
    </xf>
    <xf numFmtId="194" fontId="90" fillId="2" borderId="12" xfId="256" applyNumberFormat="1" applyFont="1" applyFill="1" applyBorder="1" applyAlignment="1">
      <alignment horizontal="right" vertical="center"/>
    </xf>
    <xf numFmtId="176" fontId="90" fillId="2" borderId="12" xfId="2" applyNumberFormat="1" applyFont="1" applyFill="1" applyBorder="1" applyAlignment="1">
      <alignment horizontal="right" vertical="center"/>
    </xf>
    <xf numFmtId="178" fontId="29" fillId="0" borderId="12" xfId="6" applyNumberFormat="1" applyFont="1" applyFill="1" applyBorder="1" applyAlignment="1">
      <alignment horizontal="center" vertical="center" wrapText="1"/>
    </xf>
    <xf numFmtId="194" fontId="29" fillId="0" borderId="12" xfId="256" applyNumberFormat="1" applyFont="1" applyFill="1" applyBorder="1" applyAlignment="1">
      <alignment vertical="center" shrinkToFit="1"/>
    </xf>
    <xf numFmtId="194" fontId="29" fillId="0" borderId="12" xfId="256" applyNumberFormat="1" applyFont="1" applyFill="1" applyBorder="1" applyAlignment="1" applyProtection="1">
      <alignment vertical="center" shrinkToFit="1"/>
    </xf>
    <xf numFmtId="194" fontId="26" fillId="0" borderId="12" xfId="256" applyNumberFormat="1" applyFont="1" applyFill="1" applyBorder="1" applyAlignment="1">
      <alignment vertical="center" shrinkToFit="1"/>
    </xf>
    <xf numFmtId="194" fontId="43" fillId="0" borderId="12" xfId="256" applyNumberFormat="1" applyFont="1" applyFill="1" applyBorder="1" applyAlignment="1">
      <alignment vertical="center" shrinkToFit="1"/>
    </xf>
    <xf numFmtId="191" fontId="29" fillId="0" borderId="12" xfId="256" applyNumberFormat="1" applyFont="1" applyFill="1" applyBorder="1" applyAlignment="1">
      <alignment vertical="center" shrinkToFit="1"/>
    </xf>
    <xf numFmtId="194" fontId="29" fillId="0" borderId="12" xfId="256" applyNumberFormat="1" applyFont="1" applyFill="1" applyBorder="1" applyAlignment="1">
      <alignment horizontal="center" vertical="center" shrinkToFit="1"/>
    </xf>
    <xf numFmtId="178" fontId="26" fillId="0" borderId="12" xfId="6" applyNumberFormat="1" applyFont="1" applyFill="1" applyBorder="1" applyAlignment="1">
      <alignment horizontal="center" vertical="center" wrapText="1"/>
    </xf>
    <xf numFmtId="194" fontId="26" fillId="0" borderId="12" xfId="256" applyNumberFormat="1" applyFont="1" applyFill="1" applyBorder="1" applyAlignment="1" applyProtection="1">
      <alignment vertical="center" shrinkToFit="1"/>
    </xf>
    <xf numFmtId="178" fontId="26" fillId="0" borderId="12" xfId="0" applyNumberFormat="1" applyFont="1" applyFill="1" applyBorder="1" applyAlignment="1">
      <alignment vertical="center"/>
    </xf>
    <xf numFmtId="0" fontId="26" fillId="0" borderId="12" xfId="0" applyNumberFormat="1" applyFont="1" applyFill="1" applyBorder="1" applyAlignment="1">
      <alignment vertical="center"/>
    </xf>
    <xf numFmtId="194" fontId="26" fillId="0" borderId="12" xfId="0" applyNumberFormat="1" applyFont="1" applyFill="1" applyBorder="1" applyAlignment="1">
      <alignment vertical="center"/>
    </xf>
    <xf numFmtId="187" fontId="26" fillId="0" borderId="12" xfId="0" applyNumberFormat="1" applyFont="1" applyFill="1" applyBorder="1" applyAlignment="1">
      <alignment vertical="center"/>
    </xf>
    <xf numFmtId="0" fontId="26" fillId="0" borderId="12" xfId="0" applyNumberFormat="1" applyFont="1" applyFill="1" applyBorder="1" applyAlignment="1">
      <alignment horizontal="center" vertical="center"/>
    </xf>
    <xf numFmtId="194" fontId="26" fillId="0" borderId="12" xfId="0" applyNumberFormat="1" applyFont="1" applyFill="1" applyBorder="1" applyAlignment="1">
      <alignment horizontal="center" vertical="center"/>
    </xf>
    <xf numFmtId="178" fontId="67" fillId="0" borderId="0" xfId="0" applyNumberFormat="1" applyFont="1" applyFill="1" applyAlignment="1">
      <alignment horizontal="center" vertical="center"/>
    </xf>
    <xf numFmtId="43" fontId="30" fillId="0" borderId="0" xfId="0" applyNumberFormat="1" applyFont="1" applyFill="1" applyAlignment="1">
      <alignment horizontal="center" vertical="center"/>
    </xf>
    <xf numFmtId="178" fontId="62" fillId="0" borderId="0" xfId="0" applyNumberFormat="1" applyFont="1" applyFill="1" applyAlignment="1">
      <alignment horizontal="center" vertical="center"/>
    </xf>
    <xf numFmtId="176" fontId="89" fillId="37" borderId="12" xfId="2" applyNumberFormat="1" applyFont="1" applyFill="1" applyBorder="1" applyAlignment="1">
      <alignment horizontal="center" vertical="center" wrapText="1"/>
    </xf>
    <xf numFmtId="176" fontId="89" fillId="33" borderId="12" xfId="2" applyNumberFormat="1" applyFont="1" applyFill="1" applyBorder="1" applyAlignment="1">
      <alignment horizontal="center" vertical="center" wrapText="1"/>
    </xf>
    <xf numFmtId="176" fontId="89" fillId="33" borderId="12" xfId="2" applyNumberFormat="1" applyFont="1" applyFill="1" applyBorder="1" applyAlignment="1" applyProtection="1">
      <alignment horizontal="center" vertical="center" wrapText="1"/>
    </xf>
    <xf numFmtId="176" fontId="89" fillId="34" borderId="12" xfId="2" applyNumberFormat="1" applyFont="1" applyFill="1" applyBorder="1" applyAlignment="1">
      <alignment horizontal="center" vertical="center" wrapText="1"/>
    </xf>
    <xf numFmtId="181" fontId="89" fillId="34" borderId="12" xfId="2" applyNumberFormat="1" applyFont="1" applyFill="1" applyBorder="1" applyAlignment="1">
      <alignment horizontal="center" vertical="center" wrapText="1"/>
    </xf>
    <xf numFmtId="0" fontId="37" fillId="39" borderId="0" xfId="0" applyNumberFormat="1" applyFont="1" applyFill="1">
      <alignment vertical="center"/>
    </xf>
    <xf numFmtId="177" fontId="90" fillId="46" borderId="12" xfId="1" applyNumberFormat="1" applyFont="1" applyFill="1" applyBorder="1" applyAlignment="1">
      <alignment horizontal="center" vertical="center"/>
    </xf>
    <xf numFmtId="0" fontId="37" fillId="39" borderId="12" xfId="0" applyNumberFormat="1" applyFont="1" applyFill="1" applyBorder="1">
      <alignment vertical="center"/>
    </xf>
    <xf numFmtId="41" fontId="90" fillId="6" borderId="12" xfId="2" applyNumberFormat="1" applyFont="1" applyFill="1" applyBorder="1" applyAlignment="1">
      <alignment horizontal="right" vertical="center"/>
    </xf>
    <xf numFmtId="0" fontId="37" fillId="4" borderId="12" xfId="0" applyNumberFormat="1" applyFont="1" applyFill="1" applyBorder="1">
      <alignment vertical="center"/>
    </xf>
    <xf numFmtId="179" fontId="29" fillId="0" borderId="12" xfId="1" applyNumberFormat="1" applyFont="1" applyFill="1" applyBorder="1" applyAlignment="1">
      <alignment horizontal="center" vertical="center" shrinkToFit="1"/>
    </xf>
    <xf numFmtId="49" fontId="92" fillId="0" borderId="12" xfId="31" applyNumberFormat="1" applyFont="1" applyFill="1" applyBorder="1" applyAlignment="1" applyProtection="1">
      <alignment horizontal="center" vertical="center" wrapText="1"/>
    </xf>
    <xf numFmtId="41" fontId="92" fillId="0" borderId="12" xfId="1" applyNumberFormat="1" applyFont="1" applyFill="1" applyBorder="1" applyAlignment="1">
      <alignment vertical="center" shrinkToFit="1"/>
    </xf>
    <xf numFmtId="41" fontId="92" fillId="0" borderId="12" xfId="370" applyNumberFormat="1" applyFont="1" applyFill="1" applyBorder="1" applyAlignment="1">
      <alignment vertical="center" shrinkToFit="1"/>
    </xf>
    <xf numFmtId="41" fontId="92" fillId="0" borderId="12" xfId="6" applyNumberFormat="1" applyFont="1" applyFill="1" applyBorder="1" applyAlignment="1" applyProtection="1">
      <alignment vertical="center" shrinkToFit="1"/>
    </xf>
    <xf numFmtId="41" fontId="92" fillId="0" borderId="12" xfId="31" applyNumberFormat="1" applyFont="1" applyFill="1" applyBorder="1" applyAlignment="1" applyProtection="1">
      <alignment vertical="center" shrinkToFit="1"/>
    </xf>
    <xf numFmtId="177" fontId="92" fillId="0" borderId="12" xfId="6" applyNumberFormat="1" applyFont="1" applyFill="1" applyBorder="1" applyAlignment="1">
      <alignment horizontal="center" vertical="center" shrinkToFit="1"/>
    </xf>
    <xf numFmtId="0" fontId="92" fillId="0" borderId="12" xfId="31" applyNumberFormat="1" applyFont="1" applyFill="1" applyBorder="1" applyAlignment="1">
      <alignment horizontal="center" vertical="center" wrapText="1"/>
    </xf>
    <xf numFmtId="178" fontId="92" fillId="0" borderId="12" xfId="6" applyNumberFormat="1" applyFont="1" applyFill="1" applyBorder="1" applyAlignment="1">
      <alignment horizontal="center" vertical="center" wrapText="1"/>
    </xf>
    <xf numFmtId="176" fontId="92" fillId="0" borderId="12" xfId="6" applyNumberFormat="1" applyFont="1" applyFill="1" applyBorder="1" applyAlignment="1">
      <alignment horizontal="center" vertical="center" wrapText="1"/>
    </xf>
    <xf numFmtId="176" fontId="92" fillId="0" borderId="12" xfId="256" applyNumberFormat="1" applyFont="1" applyFill="1" applyBorder="1" applyAlignment="1">
      <alignment vertical="center" shrinkToFit="1"/>
    </xf>
    <xf numFmtId="187" fontId="92" fillId="0" borderId="12" xfId="256" applyNumberFormat="1" applyFont="1" applyFill="1" applyBorder="1" applyAlignment="1">
      <alignment vertical="center" shrinkToFit="1"/>
    </xf>
    <xf numFmtId="176" fontId="92" fillId="0" borderId="12" xfId="256" applyNumberFormat="1" applyFont="1" applyFill="1" applyBorder="1" applyAlignment="1" applyProtection="1">
      <alignment vertical="center" shrinkToFit="1"/>
    </xf>
    <xf numFmtId="41" fontId="92" fillId="0" borderId="12" xfId="256" applyNumberFormat="1" applyFont="1" applyFill="1" applyBorder="1" applyAlignment="1">
      <alignment vertical="center" shrinkToFit="1"/>
    </xf>
    <xf numFmtId="41" fontId="92" fillId="0" borderId="12" xfId="256" applyNumberFormat="1" applyFont="1" applyFill="1" applyBorder="1" applyAlignment="1" applyProtection="1">
      <alignment vertical="center" shrinkToFit="1"/>
    </xf>
    <xf numFmtId="0" fontId="92" fillId="0" borderId="12" xfId="0" applyNumberFormat="1" applyFont="1" applyFill="1" applyBorder="1" applyAlignment="1">
      <alignment horizontal="center" vertical="center"/>
    </xf>
    <xf numFmtId="0" fontId="92" fillId="0" borderId="12" xfId="0" applyNumberFormat="1" applyFont="1" applyFill="1" applyBorder="1">
      <alignment vertical="center"/>
    </xf>
    <xf numFmtId="41" fontId="92" fillId="0" borderId="12" xfId="0" applyNumberFormat="1" applyFont="1" applyFill="1" applyBorder="1">
      <alignment vertical="center"/>
    </xf>
    <xf numFmtId="188" fontId="92" fillId="0" borderId="12" xfId="0" applyNumberFormat="1" applyFont="1" applyFill="1" applyBorder="1">
      <alignment vertical="center"/>
    </xf>
    <xf numFmtId="0" fontId="92" fillId="0" borderId="12" xfId="0" applyNumberFormat="1" applyFont="1" applyFill="1" applyBorder="1" applyAlignment="1">
      <alignment horizontal="center" vertical="center" wrapText="1"/>
    </xf>
    <xf numFmtId="187" fontId="92" fillId="0" borderId="12" xfId="0" applyNumberFormat="1" applyFont="1" applyFill="1" applyBorder="1">
      <alignment vertical="center"/>
    </xf>
    <xf numFmtId="179" fontId="92" fillId="0" borderId="12" xfId="0" applyNumberFormat="1" applyFont="1" applyFill="1" applyBorder="1">
      <alignment vertical="center"/>
    </xf>
    <xf numFmtId="10" fontId="11" fillId="0" borderId="27" xfId="574" applyNumberFormat="1" applyFont="1" applyFill="1" applyBorder="1" applyAlignment="1">
      <alignment horizontal="center" vertical="center"/>
    </xf>
    <xf numFmtId="0" fontId="25" fillId="0" borderId="32" xfId="0" applyNumberFormat="1" applyFont="1" applyFill="1" applyBorder="1" applyAlignment="1">
      <alignment horizontal="center" vertical="center"/>
    </xf>
    <xf numFmtId="0" fontId="42" fillId="0" borderId="12" xfId="0" applyNumberFormat="1" applyFont="1" applyBorder="1" applyAlignment="1">
      <alignment horizontal="center" vertical="center"/>
    </xf>
    <xf numFmtId="187" fontId="42" fillId="0" borderId="22" xfId="0" applyNumberFormat="1" applyFont="1" applyFill="1" applyBorder="1">
      <alignment vertical="center"/>
    </xf>
    <xf numFmtId="187" fontId="42" fillId="0" borderId="12" xfId="0" applyNumberFormat="1" applyFont="1" applyFill="1" applyBorder="1" applyAlignment="1">
      <alignment horizontal="center" vertical="center"/>
    </xf>
    <xf numFmtId="187" fontId="42" fillId="0" borderId="0" xfId="0" applyNumberFormat="1" applyFont="1" applyFill="1" applyBorder="1">
      <alignment vertical="center"/>
    </xf>
    <xf numFmtId="187" fontId="42" fillId="51" borderId="0" xfId="0" applyNumberFormat="1" applyFont="1" applyFill="1">
      <alignment vertical="center"/>
    </xf>
    <xf numFmtId="187" fontId="42" fillId="51" borderId="12" xfId="0" applyNumberFormat="1" applyFont="1" applyFill="1" applyBorder="1" applyAlignment="1">
      <alignment horizontal="center" vertical="center"/>
    </xf>
    <xf numFmtId="187" fontId="42" fillId="51" borderId="12" xfId="0" applyNumberFormat="1" applyFont="1" applyFill="1" applyBorder="1">
      <alignment vertical="center"/>
    </xf>
    <xf numFmtId="187" fontId="42" fillId="0" borderId="12" xfId="0" applyNumberFormat="1" applyFont="1" applyBorder="1">
      <alignment vertical="center"/>
    </xf>
    <xf numFmtId="187" fontId="42" fillId="0" borderId="0" xfId="0" applyNumberFormat="1" applyFont="1">
      <alignment vertical="center"/>
    </xf>
    <xf numFmtId="182" fontId="42" fillId="0" borderId="0" xfId="0" applyNumberFormat="1" applyFont="1">
      <alignment vertical="center"/>
    </xf>
    <xf numFmtId="0" fontId="42" fillId="0" borderId="22" xfId="0" applyNumberFormat="1" applyFont="1" applyFill="1" applyBorder="1" applyAlignment="1">
      <alignment horizontal="center" vertical="center"/>
    </xf>
    <xf numFmtId="0" fontId="42" fillId="0" borderId="12" xfId="0" applyNumberFormat="1" applyFont="1" applyFill="1" applyBorder="1" applyAlignment="1">
      <alignment horizontal="center" vertical="center"/>
    </xf>
    <xf numFmtId="0" fontId="42" fillId="0" borderId="0" xfId="0" applyNumberFormat="1" applyFont="1" applyFill="1" applyBorder="1" applyAlignment="1">
      <alignment horizontal="center" vertical="center"/>
    </xf>
    <xf numFmtId="0" fontId="42" fillId="51" borderId="0" xfId="0" applyNumberFormat="1" applyFont="1" applyFill="1" applyAlignment="1">
      <alignment horizontal="center" vertical="center"/>
    </xf>
    <xf numFmtId="0" fontId="42" fillId="51" borderId="12" xfId="0" applyNumberFormat="1" applyFont="1" applyFill="1" applyBorder="1" applyAlignment="1">
      <alignment horizontal="center" vertical="center"/>
    </xf>
    <xf numFmtId="187" fontId="42" fillId="0" borderId="12" xfId="0" applyNumberFormat="1" applyFont="1" applyBorder="1" applyAlignment="1">
      <alignment vertical="center" wrapText="1"/>
    </xf>
    <xf numFmtId="0" fontId="42" fillId="0" borderId="0" xfId="0" applyNumberFormat="1" applyFont="1" applyAlignment="1">
      <alignment horizontal="center" vertical="center"/>
    </xf>
    <xf numFmtId="0" fontId="42" fillId="0" borderId="23" xfId="0" applyNumberFormat="1" applyFont="1" applyBorder="1" applyAlignment="1">
      <alignment horizontal="center" vertical="center"/>
    </xf>
    <xf numFmtId="187" fontId="42" fillId="0" borderId="21" xfId="0" applyNumberFormat="1" applyFont="1" applyBorder="1">
      <alignment vertical="center"/>
    </xf>
    <xf numFmtId="0" fontId="42" fillId="0" borderId="25" xfId="0" applyNumberFormat="1" applyFont="1" applyBorder="1" applyAlignment="1">
      <alignment horizontal="center" vertical="center"/>
    </xf>
    <xf numFmtId="187" fontId="42" fillId="0" borderId="24" xfId="0" applyNumberFormat="1" applyFont="1" applyBorder="1">
      <alignment vertical="center"/>
    </xf>
    <xf numFmtId="0" fontId="25" fillId="56" borderId="0" xfId="0" applyNumberFormat="1" applyFont="1" applyFill="1" applyAlignment="1">
      <alignment horizontal="center" vertical="center"/>
    </xf>
    <xf numFmtId="177" fontId="66" fillId="0" borderId="12" xfId="1" applyNumberFormat="1" applyFont="1" applyFill="1" applyBorder="1" applyAlignment="1">
      <alignment horizontal="center" vertical="center"/>
    </xf>
    <xf numFmtId="177" fontId="66" fillId="0" borderId="12" xfId="1" applyNumberFormat="1" applyFont="1" applyFill="1" applyBorder="1" applyAlignment="1">
      <alignment horizontal="center" vertical="center" shrinkToFit="1"/>
    </xf>
    <xf numFmtId="41" fontId="66" fillId="0" borderId="12" xfId="256" applyNumberFormat="1" applyFont="1" applyFill="1" applyBorder="1" applyAlignment="1">
      <alignment horizontal="right" vertical="center"/>
    </xf>
    <xf numFmtId="193" fontId="66" fillId="0" borderId="12" xfId="256" applyNumberFormat="1" applyFont="1" applyFill="1" applyBorder="1" applyAlignment="1">
      <alignment horizontal="right" vertical="center"/>
    </xf>
    <xf numFmtId="0" fontId="42" fillId="0" borderId="12" xfId="0" applyNumberFormat="1" applyFont="1" applyFill="1" applyBorder="1">
      <alignment vertical="center"/>
    </xf>
    <xf numFmtId="0" fontId="62" fillId="0" borderId="12" xfId="0" applyNumberFormat="1" applyFont="1" applyBorder="1">
      <alignment vertical="center"/>
    </xf>
    <xf numFmtId="0" fontId="62" fillId="0" borderId="12" xfId="0" applyNumberFormat="1" applyFont="1" applyBorder="1" applyAlignment="1">
      <alignment horizontal="center" vertical="center"/>
    </xf>
    <xf numFmtId="41" fontId="62" fillId="0" borderId="12" xfId="0" applyNumberFormat="1" applyFont="1" applyBorder="1">
      <alignment vertical="center"/>
    </xf>
    <xf numFmtId="41" fontId="62" fillId="0" borderId="12" xfId="6" applyNumberFormat="1" applyFont="1" applyFill="1" applyBorder="1" applyAlignment="1">
      <alignment vertical="center" shrinkToFit="1"/>
    </xf>
    <xf numFmtId="41" fontId="62" fillId="0" borderId="12" xfId="6" applyNumberFormat="1" applyFont="1" applyFill="1" applyBorder="1" applyAlignment="1" applyProtection="1">
      <alignment vertical="center" shrinkToFit="1"/>
    </xf>
    <xf numFmtId="41" fontId="62" fillId="0" borderId="12" xfId="370" applyNumberFormat="1" applyFont="1" applyFill="1" applyBorder="1" applyAlignment="1">
      <alignment vertical="center" shrinkToFit="1"/>
    </xf>
    <xf numFmtId="179" fontId="62" fillId="0" borderId="12" xfId="6" applyNumberFormat="1" applyFont="1" applyFill="1" applyBorder="1" applyAlignment="1" applyProtection="1">
      <alignment vertical="center" shrinkToFit="1"/>
    </xf>
    <xf numFmtId="41" fontId="92" fillId="0" borderId="12" xfId="370" applyNumberFormat="1" applyFont="1" applyFill="1" applyBorder="1" applyAlignment="1">
      <alignment horizontal="center" vertical="center" shrinkToFit="1"/>
    </xf>
    <xf numFmtId="193" fontId="90" fillId="6" borderId="12" xfId="2" applyNumberFormat="1" applyFont="1" applyFill="1" applyBorder="1" applyAlignment="1">
      <alignment horizontal="right" vertical="center"/>
    </xf>
    <xf numFmtId="193" fontId="92" fillId="0" borderId="12" xfId="370" applyNumberFormat="1" applyFont="1" applyFill="1" applyBorder="1" applyAlignment="1">
      <alignment vertical="center" shrinkToFit="1"/>
    </xf>
    <xf numFmtId="193" fontId="92" fillId="0" borderId="12" xfId="256" applyNumberFormat="1" applyFont="1" applyFill="1" applyBorder="1" applyAlignment="1">
      <alignment vertical="center" shrinkToFit="1"/>
    </xf>
    <xf numFmtId="193" fontId="92" fillId="0" borderId="12" xfId="0" applyNumberFormat="1" applyFont="1" applyFill="1" applyBorder="1">
      <alignment vertical="center"/>
    </xf>
    <xf numFmtId="193" fontId="92" fillId="0" borderId="12" xfId="6" applyNumberFormat="1" applyFont="1" applyFill="1" applyBorder="1" applyAlignment="1" applyProtection="1">
      <alignment vertical="center" shrinkToFit="1"/>
    </xf>
    <xf numFmtId="193" fontId="92" fillId="0" borderId="12" xfId="256" applyNumberFormat="1" applyFont="1" applyFill="1" applyBorder="1" applyAlignment="1" applyProtection="1">
      <alignment vertical="center" shrinkToFit="1"/>
    </xf>
    <xf numFmtId="193" fontId="92" fillId="0" borderId="12" xfId="31" applyNumberFormat="1" applyFont="1" applyFill="1" applyBorder="1" applyAlignment="1" applyProtection="1">
      <alignment vertical="center" shrinkToFit="1"/>
    </xf>
    <xf numFmtId="187" fontId="90" fillId="2" borderId="12" xfId="256" applyNumberFormat="1" applyFont="1" applyFill="1" applyBorder="1" applyAlignment="1">
      <alignment horizontal="right" vertical="center"/>
    </xf>
    <xf numFmtId="182" fontId="25" fillId="0" borderId="0" xfId="0" applyNumberFormat="1" applyFont="1">
      <alignment vertical="center"/>
    </xf>
    <xf numFmtId="178" fontId="91" fillId="0" borderId="12" xfId="1" applyNumberFormat="1" applyFont="1" applyFill="1" applyBorder="1" applyAlignment="1" applyProtection="1">
      <alignment horizontal="center" vertical="center" shrinkToFit="1"/>
    </xf>
    <xf numFmtId="191" fontId="26" fillId="0" borderId="12" xfId="256" applyNumberFormat="1" applyFont="1" applyFill="1" applyBorder="1" applyAlignment="1" applyProtection="1">
      <alignment vertical="center" shrinkToFit="1"/>
    </xf>
    <xf numFmtId="187" fontId="26" fillId="0" borderId="12" xfId="0" applyNumberFormat="1" applyFont="1" applyFill="1" applyBorder="1">
      <alignment vertical="center"/>
    </xf>
    <xf numFmtId="41" fontId="26" fillId="0" borderId="12" xfId="1" applyNumberFormat="1" applyFont="1" applyFill="1" applyBorder="1" applyAlignment="1">
      <alignment vertical="center" shrinkToFit="1"/>
    </xf>
    <xf numFmtId="193" fontId="26" fillId="0" borderId="12" xfId="6" applyNumberFormat="1" applyFont="1" applyFill="1" applyBorder="1" applyAlignment="1" applyProtection="1">
      <alignment vertical="center" shrinkToFit="1"/>
    </xf>
    <xf numFmtId="41" fontId="26" fillId="0" borderId="12" xfId="6" applyNumberFormat="1" applyFont="1" applyFill="1" applyBorder="1" applyAlignment="1" applyProtection="1">
      <alignment vertical="center" shrinkToFit="1"/>
    </xf>
    <xf numFmtId="41" fontId="26" fillId="0" borderId="12" xfId="370" applyNumberFormat="1" applyFont="1" applyFill="1" applyBorder="1" applyAlignment="1">
      <alignment vertical="center" shrinkToFit="1"/>
    </xf>
    <xf numFmtId="193" fontId="26" fillId="0" borderId="12" xfId="31" applyNumberFormat="1" applyFont="1" applyFill="1" applyBorder="1" applyAlignment="1" applyProtection="1">
      <alignment vertical="center" shrinkToFit="1"/>
    </xf>
    <xf numFmtId="41" fontId="26" fillId="0" borderId="12" xfId="31" applyNumberFormat="1" applyFont="1" applyFill="1" applyBorder="1" applyAlignment="1" applyProtection="1">
      <alignment vertical="center" shrinkToFit="1"/>
    </xf>
    <xf numFmtId="0" fontId="26" fillId="0" borderId="12" xfId="0" applyNumberFormat="1" applyFont="1" applyFill="1" applyBorder="1">
      <alignment vertical="center"/>
    </xf>
    <xf numFmtId="176" fontId="26" fillId="0" borderId="12" xfId="256" applyNumberFormat="1" applyFont="1" applyFill="1" applyBorder="1" applyAlignment="1" applyProtection="1">
      <alignment vertical="center" shrinkToFit="1"/>
    </xf>
    <xf numFmtId="0" fontId="26" fillId="0" borderId="12" xfId="0" applyNumberFormat="1" applyFont="1" applyFill="1" applyBorder="1" applyAlignment="1">
      <alignment horizontal="center" vertical="center" wrapText="1"/>
    </xf>
    <xf numFmtId="14" fontId="26" fillId="0" borderId="12" xfId="0" applyNumberFormat="1" applyFont="1" applyFill="1" applyBorder="1" applyAlignment="1">
      <alignment horizontal="center" vertical="center"/>
    </xf>
    <xf numFmtId="179" fontId="26" fillId="0" borderId="12" xfId="0" applyNumberFormat="1" applyFont="1" applyFill="1" applyBorder="1">
      <alignment vertical="center"/>
    </xf>
    <xf numFmtId="193" fontId="26" fillId="0" borderId="12" xfId="0" applyNumberFormat="1" applyFont="1" applyFill="1" applyBorder="1">
      <alignment vertical="center"/>
    </xf>
    <xf numFmtId="180" fontId="92" fillId="0" borderId="12" xfId="370" applyNumberFormat="1" applyFont="1" applyFill="1" applyBorder="1" applyAlignment="1">
      <alignment vertical="center" shrinkToFit="1"/>
    </xf>
    <xf numFmtId="0" fontId="70" fillId="0" borderId="0" xfId="0" applyNumberFormat="1" applyFont="1" applyFill="1" applyAlignment="1">
      <alignment horizontal="center" vertical="center"/>
    </xf>
    <xf numFmtId="41" fontId="65" fillId="0" borderId="0" xfId="0" applyNumberFormat="1" applyFont="1" applyFill="1" applyAlignment="1">
      <alignment horizontal="center" vertical="center"/>
    </xf>
    <xf numFmtId="41" fontId="49" fillId="0" borderId="0" xfId="0" applyNumberFormat="1" applyFont="1" applyFill="1">
      <alignment vertical="center"/>
    </xf>
    <xf numFmtId="41" fontId="65" fillId="0" borderId="0" xfId="0" applyNumberFormat="1" applyFont="1" applyFill="1">
      <alignment vertical="center"/>
    </xf>
    <xf numFmtId="179" fontId="26" fillId="0" borderId="12" xfId="1" applyNumberFormat="1" applyFont="1" applyFill="1" applyBorder="1" applyAlignment="1">
      <alignment horizontal="center" vertical="center" shrinkToFit="1"/>
    </xf>
    <xf numFmtId="179" fontId="26" fillId="0" borderId="12" xfId="1" applyNumberFormat="1" applyFont="1" applyFill="1" applyBorder="1" applyAlignment="1">
      <alignment vertical="center" shrinkToFit="1"/>
    </xf>
    <xf numFmtId="0" fontId="26" fillId="0" borderId="12" xfId="31" applyNumberFormat="1" applyFont="1" applyFill="1" applyBorder="1" applyAlignment="1">
      <alignment horizontal="center" vertical="center" wrapText="1"/>
    </xf>
    <xf numFmtId="193" fontId="26" fillId="0" borderId="12" xfId="370" applyNumberFormat="1" applyFont="1" applyFill="1" applyBorder="1" applyAlignment="1">
      <alignment vertical="center" shrinkToFit="1"/>
    </xf>
    <xf numFmtId="187" fontId="92" fillId="0" borderId="12" xfId="256" applyNumberFormat="1" applyFont="1" applyFill="1" applyBorder="1" applyAlignment="1" applyProtection="1">
      <alignment vertical="center" shrinkToFit="1"/>
    </xf>
    <xf numFmtId="191" fontId="33" fillId="0" borderId="0" xfId="1" applyNumberFormat="1" applyFont="1" applyFill="1" applyAlignment="1">
      <alignment horizontal="center" vertical="center" wrapText="1"/>
    </xf>
    <xf numFmtId="191" fontId="89" fillId="33" borderId="12" xfId="2" applyNumberFormat="1" applyFont="1" applyFill="1" applyBorder="1" applyAlignment="1">
      <alignment horizontal="center" vertical="center" wrapText="1"/>
    </xf>
    <xf numFmtId="191" fontId="90" fillId="2" borderId="12" xfId="256" applyNumberFormat="1" applyFont="1" applyFill="1" applyBorder="1" applyAlignment="1">
      <alignment horizontal="right" vertical="center"/>
    </xf>
    <xf numFmtId="191" fontId="36" fillId="0" borderId="0" xfId="0" applyNumberFormat="1" applyFont="1">
      <alignment vertical="center"/>
    </xf>
    <xf numFmtId="191" fontId="89" fillId="33" borderId="12" xfId="2" applyNumberFormat="1" applyFont="1" applyFill="1" applyBorder="1" applyAlignment="1" applyProtection="1">
      <alignment horizontal="center" vertical="center" wrapText="1"/>
    </xf>
    <xf numFmtId="191" fontId="34" fillId="0" borderId="0" xfId="1" applyNumberFormat="1" applyFont="1" applyFill="1" applyAlignment="1">
      <alignment horizontal="center" vertical="center" wrapText="1"/>
    </xf>
    <xf numFmtId="191" fontId="89" fillId="34" borderId="12" xfId="2" applyNumberFormat="1" applyFont="1" applyFill="1" applyBorder="1" applyAlignment="1">
      <alignment horizontal="center" vertical="center" wrapText="1"/>
    </xf>
    <xf numFmtId="191" fontId="26" fillId="0" borderId="12" xfId="0" applyNumberFormat="1" applyFont="1" applyFill="1" applyBorder="1" applyAlignment="1">
      <alignment vertical="center"/>
    </xf>
    <xf numFmtId="195" fontId="36" fillId="0" borderId="0" xfId="1" applyNumberFormat="1" applyFont="1" applyFill="1" applyAlignment="1">
      <alignment horizontal="center" vertical="center" wrapText="1"/>
    </xf>
    <xf numFmtId="195" fontId="89" fillId="34" borderId="12" xfId="2" applyNumberFormat="1" applyFont="1" applyFill="1" applyBorder="1" applyAlignment="1">
      <alignment horizontal="center" vertical="center" wrapText="1"/>
    </xf>
    <xf numFmtId="195" fontId="90" fillId="6" borderId="12" xfId="2" applyNumberFormat="1" applyFont="1" applyFill="1" applyBorder="1" applyAlignment="1">
      <alignment horizontal="right" vertical="center"/>
    </xf>
    <xf numFmtId="195" fontId="92" fillId="0" borderId="12" xfId="1" applyNumberFormat="1" applyFont="1" applyFill="1" applyBorder="1" applyAlignment="1">
      <alignment vertical="center" shrinkToFit="1"/>
    </xf>
    <xf numFmtId="195" fontId="26" fillId="0" borderId="12" xfId="1" applyNumberFormat="1" applyFont="1" applyFill="1" applyBorder="1" applyAlignment="1" applyProtection="1">
      <alignment vertical="center" shrinkToFit="1"/>
    </xf>
    <xf numFmtId="195" fontId="92" fillId="0" borderId="12" xfId="1" applyNumberFormat="1" applyFont="1" applyFill="1" applyBorder="1" applyAlignment="1" applyProtection="1">
      <alignment vertical="center" shrinkToFit="1"/>
    </xf>
    <xf numFmtId="195" fontId="92" fillId="0" borderId="12" xfId="370" applyNumberFormat="1" applyFont="1" applyFill="1" applyBorder="1" applyAlignment="1">
      <alignment vertical="center" shrinkToFit="1"/>
    </xf>
    <xf numFmtId="195" fontId="92" fillId="0" borderId="12" xfId="256" applyNumberFormat="1" applyFont="1" applyFill="1" applyBorder="1" applyAlignment="1" applyProtection="1">
      <alignment vertical="center" shrinkToFit="1"/>
    </xf>
    <xf numFmtId="195" fontId="92" fillId="0" borderId="12" xfId="31" applyNumberFormat="1" applyFont="1" applyFill="1" applyBorder="1" applyAlignment="1" applyProtection="1">
      <alignment vertical="center" shrinkToFit="1"/>
    </xf>
    <xf numFmtId="195" fontId="92" fillId="0" borderId="12" xfId="0" applyNumberFormat="1" applyFont="1" applyFill="1" applyBorder="1">
      <alignment vertical="center"/>
    </xf>
    <xf numFmtId="195" fontId="26" fillId="0" borderId="12" xfId="0" applyNumberFormat="1" applyFont="1" applyFill="1" applyBorder="1">
      <alignment vertical="center"/>
    </xf>
    <xf numFmtId="195" fontId="36" fillId="0" borderId="0" xfId="0" applyNumberFormat="1" applyFont="1">
      <alignment vertical="center"/>
    </xf>
    <xf numFmtId="193" fontId="65" fillId="48" borderId="12" xfId="2" applyNumberFormat="1" applyFont="1" applyFill="1" applyBorder="1" applyAlignment="1">
      <alignment horizontal="right" vertical="center"/>
    </xf>
    <xf numFmtId="193" fontId="71" fillId="0" borderId="12" xfId="1" applyNumberFormat="1" applyFont="1" applyFill="1" applyBorder="1" applyAlignment="1">
      <alignment vertical="center" shrinkToFit="1"/>
    </xf>
    <xf numFmtId="193" fontId="27" fillId="0" borderId="12" xfId="0" applyNumberFormat="1" applyFont="1" applyBorder="1">
      <alignment vertical="center"/>
    </xf>
    <xf numFmtId="193" fontId="62" fillId="0" borderId="12" xfId="0" applyNumberFormat="1" applyFont="1" applyBorder="1">
      <alignment vertical="center"/>
    </xf>
    <xf numFmtId="193" fontId="71" fillId="0" borderId="12" xfId="6" applyNumberFormat="1" applyFont="1" applyFill="1" applyBorder="1" applyAlignment="1" applyProtection="1">
      <alignment vertical="center" shrinkToFit="1"/>
    </xf>
    <xf numFmtId="193" fontId="27" fillId="0" borderId="12" xfId="6" applyNumberFormat="1" applyFont="1" applyFill="1" applyBorder="1" applyAlignment="1" applyProtection="1">
      <alignment vertical="center" shrinkToFit="1"/>
    </xf>
    <xf numFmtId="193" fontId="62" fillId="0" borderId="12" xfId="6" applyNumberFormat="1" applyFont="1" applyFill="1" applyBorder="1" applyAlignment="1" applyProtection="1">
      <alignment vertical="center" shrinkToFit="1"/>
    </xf>
    <xf numFmtId="41" fontId="43" fillId="0" borderId="12" xfId="370" applyNumberFormat="1" applyFont="1" applyFill="1" applyBorder="1" applyAlignment="1">
      <alignment vertical="center" shrinkToFit="1"/>
    </xf>
    <xf numFmtId="193" fontId="43" fillId="0" borderId="12" xfId="31" applyNumberFormat="1" applyFont="1" applyFill="1" applyBorder="1" applyAlignment="1" applyProtection="1">
      <alignment vertical="center" shrinkToFit="1"/>
    </xf>
    <xf numFmtId="178" fontId="91" fillId="0" borderId="12" xfId="1" applyNumberFormat="1" applyFont="1" applyFill="1" applyBorder="1" applyAlignment="1">
      <alignment horizontal="center" vertical="center" shrinkToFit="1"/>
    </xf>
    <xf numFmtId="178" fontId="91" fillId="0" borderId="12" xfId="1" applyNumberFormat="1" applyFont="1" applyFill="1" applyBorder="1" applyAlignment="1">
      <alignment vertical="center" shrinkToFit="1"/>
    </xf>
    <xf numFmtId="178" fontId="91" fillId="0" borderId="12" xfId="6" applyNumberFormat="1" applyFont="1" applyFill="1" applyBorder="1" applyAlignment="1">
      <alignment horizontal="center" vertical="center" wrapText="1"/>
    </xf>
    <xf numFmtId="178" fontId="29" fillId="56" borderId="12" xfId="1" applyNumberFormat="1" applyFont="1" applyFill="1" applyBorder="1" applyAlignment="1">
      <alignment horizontal="center" vertical="center" shrinkToFit="1"/>
    </xf>
    <xf numFmtId="178" fontId="29" fillId="56" borderId="12" xfId="1" applyNumberFormat="1" applyFont="1" applyFill="1" applyBorder="1" applyAlignment="1">
      <alignment vertical="center" shrinkToFit="1"/>
    </xf>
    <xf numFmtId="178" fontId="29" fillId="56" borderId="12" xfId="6" applyNumberFormat="1" applyFont="1" applyFill="1" applyBorder="1" applyAlignment="1">
      <alignment horizontal="center" vertical="center" wrapText="1"/>
    </xf>
    <xf numFmtId="178" fontId="29" fillId="56" borderId="12" xfId="256" applyNumberFormat="1" applyFont="1" applyFill="1" applyBorder="1" applyAlignment="1">
      <alignment vertical="center" shrinkToFit="1"/>
    </xf>
    <xf numFmtId="194" fontId="29" fillId="56" borderId="12" xfId="256" applyNumberFormat="1" applyFont="1" applyFill="1" applyBorder="1" applyAlignment="1">
      <alignment vertical="center" shrinkToFit="1"/>
    </xf>
    <xf numFmtId="194" fontId="29" fillId="56" borderId="12" xfId="256" applyNumberFormat="1" applyFont="1" applyFill="1" applyBorder="1" applyAlignment="1" applyProtection="1">
      <alignment vertical="center" shrinkToFit="1"/>
    </xf>
    <xf numFmtId="178" fontId="29" fillId="56" borderId="12" xfId="256" applyNumberFormat="1" applyFont="1" applyFill="1" applyBorder="1" applyAlignment="1" applyProtection="1">
      <alignment vertical="center" shrinkToFit="1"/>
    </xf>
    <xf numFmtId="191" fontId="29" fillId="56" borderId="12" xfId="256" applyNumberFormat="1" applyFont="1" applyFill="1" applyBorder="1" applyAlignment="1" applyProtection="1">
      <alignment vertical="center" shrinkToFit="1"/>
    </xf>
    <xf numFmtId="178" fontId="30" fillId="56" borderId="0" xfId="0" applyNumberFormat="1" applyFont="1" applyFill="1" applyAlignment="1">
      <alignment vertical="center"/>
    </xf>
    <xf numFmtId="43" fontId="30" fillId="56" borderId="0" xfId="0" applyNumberFormat="1" applyFont="1" applyFill="1" applyAlignment="1">
      <alignment vertical="center"/>
    </xf>
    <xf numFmtId="178" fontId="42" fillId="56" borderId="0" xfId="0" applyNumberFormat="1" applyFont="1" applyFill="1">
      <alignment vertical="center"/>
    </xf>
    <xf numFmtId="178" fontId="43" fillId="0" borderId="12" xfId="1" applyNumberFormat="1" applyFont="1" applyFill="1" applyBorder="1" applyAlignment="1">
      <alignment horizontal="center" vertical="center" shrinkToFit="1"/>
    </xf>
    <xf numFmtId="178" fontId="29" fillId="56" borderId="12" xfId="0" applyNumberFormat="1" applyFont="1" applyFill="1" applyBorder="1" applyAlignment="1">
      <alignment horizontal="center" vertical="center"/>
    </xf>
    <xf numFmtId="178" fontId="29" fillId="56" borderId="12" xfId="0" applyNumberFormat="1" applyFont="1" applyFill="1" applyBorder="1" applyAlignment="1">
      <alignment horizontal="left" vertical="center"/>
    </xf>
    <xf numFmtId="41" fontId="29" fillId="56" borderId="12" xfId="0" applyNumberFormat="1" applyFont="1" applyFill="1" applyBorder="1" applyAlignment="1">
      <alignment horizontal="center" vertical="center"/>
    </xf>
    <xf numFmtId="194" fontId="29" fillId="56" borderId="12" xfId="0" applyNumberFormat="1" applyFont="1" applyFill="1" applyBorder="1" applyAlignment="1">
      <alignment vertical="center"/>
    </xf>
    <xf numFmtId="194" fontId="29" fillId="56" borderId="12" xfId="0" applyNumberFormat="1" applyFont="1" applyFill="1" applyBorder="1" applyAlignment="1">
      <alignment horizontal="center" vertical="center"/>
    </xf>
    <xf numFmtId="188" fontId="29" fillId="56" borderId="12" xfId="0" applyNumberFormat="1" applyFont="1" applyFill="1" applyBorder="1" applyAlignment="1">
      <alignment horizontal="center" vertical="center"/>
    </xf>
    <xf numFmtId="191" fontId="29" fillId="56" borderId="12" xfId="256" applyNumberFormat="1" applyFont="1" applyFill="1" applyBorder="1" applyAlignment="1">
      <alignment vertical="center" shrinkToFit="1"/>
    </xf>
    <xf numFmtId="187" fontId="29" fillId="56" borderId="12" xfId="0" applyNumberFormat="1" applyFont="1" applyFill="1" applyBorder="1" applyAlignment="1">
      <alignment horizontal="right" vertical="center"/>
    </xf>
    <xf numFmtId="178" fontId="45" fillId="56" borderId="0" xfId="0" applyNumberFormat="1" applyFont="1" applyFill="1" applyAlignment="1">
      <alignment horizontal="center" vertical="center"/>
    </xf>
    <xf numFmtId="178" fontId="43" fillId="56" borderId="0" xfId="0" applyNumberFormat="1" applyFont="1" applyFill="1" applyAlignment="1">
      <alignment horizontal="center" vertical="center"/>
    </xf>
    <xf numFmtId="178" fontId="26" fillId="56" borderId="12" xfId="0" applyNumberFormat="1" applyFont="1" applyFill="1" applyBorder="1" applyAlignment="1">
      <alignment horizontal="center" vertical="center"/>
    </xf>
    <xf numFmtId="0" fontId="26" fillId="56" borderId="12" xfId="0" applyNumberFormat="1" applyFont="1" applyFill="1" applyBorder="1" applyAlignment="1">
      <alignment horizontal="center" vertical="center" shrinkToFit="1"/>
    </xf>
    <xf numFmtId="0" fontId="26" fillId="56" borderId="12" xfId="0" applyNumberFormat="1" applyFont="1" applyFill="1" applyBorder="1" applyAlignment="1">
      <alignment vertical="center"/>
    </xf>
    <xf numFmtId="178" fontId="26" fillId="56" borderId="12" xfId="0" applyNumberFormat="1" applyFont="1" applyFill="1" applyBorder="1" applyAlignment="1">
      <alignment vertical="center"/>
    </xf>
    <xf numFmtId="194" fontId="26" fillId="56" borderId="12" xfId="0" applyNumberFormat="1" applyFont="1" applyFill="1" applyBorder="1" applyAlignment="1">
      <alignment vertical="center"/>
    </xf>
    <xf numFmtId="194" fontId="26" fillId="56" borderId="12" xfId="0" applyNumberFormat="1" applyFont="1" applyFill="1" applyBorder="1" applyAlignment="1">
      <alignment horizontal="center" vertical="center"/>
    </xf>
    <xf numFmtId="178" fontId="26" fillId="56" borderId="12" xfId="256" applyNumberFormat="1" applyFont="1" applyFill="1" applyBorder="1" applyAlignment="1">
      <alignment vertical="center" shrinkToFit="1"/>
    </xf>
    <xf numFmtId="194" fontId="26" fillId="56" borderId="12" xfId="256" applyNumberFormat="1" applyFont="1" applyFill="1" applyBorder="1" applyAlignment="1" applyProtection="1">
      <alignment vertical="center" shrinkToFit="1"/>
    </xf>
    <xf numFmtId="178" fontId="26" fillId="56" borderId="12" xfId="256" applyNumberFormat="1" applyFont="1" applyFill="1" applyBorder="1" applyAlignment="1" applyProtection="1">
      <alignment vertical="center" shrinkToFit="1"/>
    </xf>
    <xf numFmtId="191" fontId="26" fillId="56" borderId="12" xfId="256" applyNumberFormat="1" applyFont="1" applyFill="1" applyBorder="1" applyAlignment="1" applyProtection="1">
      <alignment vertical="center" shrinkToFit="1"/>
    </xf>
    <xf numFmtId="187" fontId="26" fillId="56" borderId="12" xfId="0" applyNumberFormat="1" applyFont="1" applyFill="1" applyBorder="1" applyAlignment="1">
      <alignment vertical="center"/>
    </xf>
    <xf numFmtId="191" fontId="26" fillId="56" borderId="12" xfId="0" applyNumberFormat="1" applyFont="1" applyFill="1" applyBorder="1" applyAlignment="1">
      <alignment vertical="center"/>
    </xf>
    <xf numFmtId="178" fontId="67" fillId="56" borderId="0" xfId="0" applyNumberFormat="1" applyFont="1" applyFill="1" applyAlignment="1">
      <alignment horizontal="center" vertical="center"/>
    </xf>
    <xf numFmtId="43" fontId="30" fillId="56" borderId="0" xfId="0" applyNumberFormat="1" applyFont="1" applyFill="1" applyAlignment="1">
      <alignment horizontal="center" vertical="center"/>
    </xf>
    <xf numFmtId="178" fontId="30" fillId="56" borderId="0" xfId="0" applyNumberFormat="1" applyFont="1" applyFill="1" applyAlignment="1">
      <alignment horizontal="center" vertical="center"/>
    </xf>
    <xf numFmtId="178" fontId="42" fillId="56" borderId="0" xfId="0" applyNumberFormat="1" applyFont="1" applyFill="1" applyAlignment="1">
      <alignment horizontal="center" vertical="center"/>
    </xf>
    <xf numFmtId="178" fontId="36" fillId="56" borderId="0" xfId="0" applyNumberFormat="1" applyFont="1" applyFill="1">
      <alignment vertical="center"/>
    </xf>
    <xf numFmtId="194" fontId="36" fillId="56" borderId="0" xfId="0" applyNumberFormat="1" applyFont="1" applyFill="1">
      <alignment vertical="center"/>
    </xf>
    <xf numFmtId="191" fontId="36" fillId="56" borderId="0" xfId="0" applyNumberFormat="1" applyFont="1" applyFill="1">
      <alignment vertical="center"/>
    </xf>
    <xf numFmtId="178" fontId="28" fillId="56" borderId="0" xfId="0" applyNumberFormat="1" applyFont="1" applyFill="1" applyAlignment="1">
      <alignment vertical="center"/>
    </xf>
    <xf numFmtId="178" fontId="26" fillId="56" borderId="12" xfId="1" applyNumberFormat="1" applyFont="1" applyFill="1" applyBorder="1" applyAlignment="1">
      <alignment horizontal="center" vertical="center" shrinkToFit="1"/>
    </xf>
    <xf numFmtId="178" fontId="26" fillId="56" borderId="12" xfId="1" applyNumberFormat="1" applyFont="1" applyFill="1" applyBorder="1" applyAlignment="1">
      <alignment vertical="center" shrinkToFit="1"/>
    </xf>
    <xf numFmtId="178" fontId="26" fillId="56" borderId="12" xfId="6" applyNumberFormat="1" applyFont="1" applyFill="1" applyBorder="1" applyAlignment="1">
      <alignment horizontal="center" vertical="center" wrapText="1"/>
    </xf>
    <xf numFmtId="194" fontId="26" fillId="56" borderId="12" xfId="256" applyNumberFormat="1" applyFont="1" applyFill="1" applyBorder="1" applyAlignment="1">
      <alignment vertical="center" shrinkToFit="1"/>
    </xf>
    <xf numFmtId="178" fontId="29" fillId="56" borderId="12" xfId="1" applyNumberFormat="1" applyFont="1" applyFill="1" applyBorder="1" applyAlignment="1" applyProtection="1">
      <alignment horizontal="center" vertical="center" shrinkToFit="1"/>
    </xf>
    <xf numFmtId="178" fontId="29" fillId="56" borderId="12" xfId="1" applyNumberFormat="1" applyFont="1" applyFill="1" applyBorder="1" applyAlignment="1" applyProtection="1">
      <alignment vertical="center" shrinkToFit="1"/>
    </xf>
    <xf numFmtId="187" fontId="29" fillId="56" borderId="12" xfId="256" applyNumberFormat="1" applyFont="1" applyFill="1" applyBorder="1" applyAlignment="1">
      <alignment vertical="center" shrinkToFit="1"/>
    </xf>
    <xf numFmtId="187" fontId="29" fillId="56" borderId="12" xfId="256" applyNumberFormat="1" applyFont="1" applyFill="1" applyBorder="1" applyAlignment="1" applyProtection="1">
      <alignment vertical="center" shrinkToFit="1"/>
    </xf>
    <xf numFmtId="0" fontId="26" fillId="56" borderId="12" xfId="0" applyNumberFormat="1" applyFont="1" applyFill="1" applyBorder="1" applyAlignment="1">
      <alignment horizontal="center" vertical="center"/>
    </xf>
    <xf numFmtId="178" fontId="43" fillId="0" borderId="12" xfId="6" applyNumberFormat="1" applyFont="1" applyFill="1" applyBorder="1" applyAlignment="1">
      <alignment horizontal="center" vertical="center" wrapText="1"/>
    </xf>
    <xf numFmtId="178" fontId="43" fillId="0" borderId="12" xfId="256" applyNumberFormat="1" applyFont="1" applyFill="1" applyBorder="1" applyAlignment="1">
      <alignment vertical="center" shrinkToFit="1"/>
    </xf>
    <xf numFmtId="194" fontId="43" fillId="0" borderId="12" xfId="256" applyNumberFormat="1" applyFont="1" applyFill="1" applyBorder="1" applyAlignment="1" applyProtection="1">
      <alignment vertical="center" shrinkToFit="1"/>
    </xf>
    <xf numFmtId="178" fontId="43" fillId="0" borderId="12" xfId="256" applyNumberFormat="1" applyFont="1" applyFill="1" applyBorder="1" applyAlignment="1" applyProtection="1">
      <alignment vertical="center" shrinkToFit="1"/>
    </xf>
    <xf numFmtId="191" fontId="43" fillId="0" borderId="12" xfId="256" applyNumberFormat="1" applyFont="1" applyFill="1" applyBorder="1" applyAlignment="1" applyProtection="1">
      <alignment vertical="center" shrinkToFit="1"/>
    </xf>
    <xf numFmtId="178" fontId="46" fillId="0" borderId="0" xfId="0" applyNumberFormat="1" applyFont="1" applyFill="1" applyAlignment="1">
      <alignment vertical="center"/>
    </xf>
    <xf numFmtId="43" fontId="46" fillId="0" borderId="0" xfId="0" applyNumberFormat="1" applyFont="1" applyFill="1" applyAlignment="1">
      <alignment vertical="center"/>
    </xf>
    <xf numFmtId="178" fontId="4" fillId="0" borderId="0" xfId="0" applyNumberFormat="1" applyFont="1" applyFill="1">
      <alignment vertical="center"/>
    </xf>
    <xf numFmtId="179" fontId="47" fillId="0" borderId="12" xfId="1" applyNumberFormat="1" applyFont="1" applyFill="1" applyBorder="1" applyAlignment="1">
      <alignment horizontal="center" vertical="center" shrinkToFit="1"/>
    </xf>
    <xf numFmtId="179" fontId="47" fillId="0" borderId="12" xfId="1" applyNumberFormat="1" applyFont="1" applyFill="1" applyBorder="1" applyAlignment="1">
      <alignment vertical="center" shrinkToFit="1"/>
    </xf>
    <xf numFmtId="177" fontId="47" fillId="0" borderId="12" xfId="6" applyNumberFormat="1" applyFont="1" applyFill="1" applyBorder="1" applyAlignment="1">
      <alignment horizontal="center" vertical="center" wrapText="1"/>
    </xf>
    <xf numFmtId="41" fontId="47" fillId="0" borderId="12" xfId="256" applyNumberFormat="1" applyFont="1" applyFill="1" applyBorder="1" applyAlignment="1">
      <alignment vertical="center" shrinkToFit="1"/>
    </xf>
    <xf numFmtId="41" fontId="47" fillId="0" borderId="12" xfId="256" applyNumberFormat="1" applyFont="1" applyFill="1" applyBorder="1" applyAlignment="1" applyProtection="1">
      <alignment vertical="center" shrinkToFit="1"/>
    </xf>
    <xf numFmtId="193" fontId="47" fillId="0" borderId="12" xfId="256" applyNumberFormat="1" applyFont="1" applyFill="1" applyBorder="1" applyAlignment="1" applyProtection="1">
      <alignment vertical="center" shrinkToFit="1"/>
    </xf>
    <xf numFmtId="177" fontId="47" fillId="0" borderId="12" xfId="370" applyNumberFormat="1" applyFont="1" applyFill="1" applyBorder="1" applyAlignment="1">
      <alignment horizontal="center" vertical="center" wrapText="1"/>
    </xf>
    <xf numFmtId="0" fontId="4" fillId="0" borderId="0" xfId="0" applyNumberFormat="1" applyFont="1" applyFill="1">
      <alignment vertical="center"/>
    </xf>
    <xf numFmtId="43" fontId="46" fillId="0" borderId="0" xfId="0" applyNumberFormat="1" applyFont="1" applyFill="1">
      <alignment vertical="center"/>
    </xf>
    <xf numFmtId="0" fontId="47" fillId="0" borderId="12" xfId="0" applyNumberFormat="1" applyFont="1" applyFill="1" applyBorder="1">
      <alignment vertical="center"/>
    </xf>
    <xf numFmtId="187" fontId="47" fillId="0" borderId="12" xfId="0" applyNumberFormat="1" applyFont="1" applyFill="1" applyBorder="1">
      <alignment vertical="center"/>
    </xf>
    <xf numFmtId="188" fontId="47" fillId="0" borderId="12" xfId="256" applyNumberFormat="1" applyFont="1" applyFill="1" applyBorder="1" applyAlignment="1" applyProtection="1">
      <alignment vertical="center" shrinkToFit="1"/>
    </xf>
    <xf numFmtId="187" fontId="36" fillId="0" borderId="31" xfId="0" applyNumberFormat="1" applyFont="1" applyFill="1" applyBorder="1" applyAlignment="1">
      <alignment horizontal="center" vertical="center"/>
    </xf>
    <xf numFmtId="187" fontId="42" fillId="0" borderId="31" xfId="0" applyNumberFormat="1" applyFont="1" applyFill="1" applyBorder="1" applyAlignment="1">
      <alignment horizontal="center" vertical="center"/>
    </xf>
    <xf numFmtId="4" fontId="42" fillId="0" borderId="0" xfId="0" applyNumberFormat="1" applyFont="1">
      <alignment vertical="center"/>
    </xf>
    <xf numFmtId="3" fontId="42" fillId="0" borderId="0" xfId="0" applyNumberFormat="1" applyFont="1">
      <alignment vertical="center"/>
    </xf>
    <xf numFmtId="193" fontId="47" fillId="0" borderId="12" xfId="256" applyNumberFormat="1" applyFont="1" applyFill="1" applyBorder="1" applyAlignment="1">
      <alignment vertical="center" shrinkToFit="1"/>
    </xf>
    <xf numFmtId="179" fontId="43" fillId="0" borderId="12" xfId="1" applyNumberFormat="1" applyFont="1" applyFill="1" applyBorder="1" applyAlignment="1">
      <alignment horizontal="center" vertical="center" shrinkToFit="1"/>
    </xf>
    <xf numFmtId="49" fontId="43" fillId="0" borderId="12" xfId="31" applyNumberFormat="1" applyFont="1" applyFill="1" applyBorder="1" applyAlignment="1" applyProtection="1">
      <alignment horizontal="center" vertical="center" wrapText="1"/>
    </xf>
    <xf numFmtId="41" fontId="43" fillId="0" borderId="12" xfId="1" applyNumberFormat="1" applyFont="1" applyFill="1" applyBorder="1" applyAlignment="1">
      <alignment vertical="center" shrinkToFit="1"/>
    </xf>
    <xf numFmtId="193" fontId="43" fillId="0" borderId="12" xfId="370" applyNumberFormat="1" applyFont="1" applyFill="1" applyBorder="1" applyAlignment="1">
      <alignment vertical="center" shrinkToFit="1"/>
    </xf>
    <xf numFmtId="188" fontId="43" fillId="0" borderId="12" xfId="370" applyNumberFormat="1" applyFont="1" applyFill="1" applyBorder="1" applyAlignment="1">
      <alignment vertical="center" shrinkToFit="1"/>
    </xf>
    <xf numFmtId="193" fontId="43" fillId="0" borderId="12" xfId="6" applyNumberFormat="1" applyFont="1" applyFill="1" applyBorder="1" applyAlignment="1" applyProtection="1">
      <alignment vertical="center" shrinkToFit="1"/>
    </xf>
    <xf numFmtId="41" fontId="43" fillId="0" borderId="12" xfId="6" applyNumberFormat="1" applyFont="1" applyFill="1" applyBorder="1" applyAlignment="1" applyProtection="1">
      <alignment vertical="center" shrinkToFit="1"/>
    </xf>
    <xf numFmtId="41" fontId="43" fillId="0" borderId="12" xfId="31" applyNumberFormat="1" applyFont="1" applyFill="1" applyBorder="1" applyAlignment="1" applyProtection="1">
      <alignment vertical="center" shrinkToFit="1"/>
    </xf>
    <xf numFmtId="195" fontId="43" fillId="0" borderId="12" xfId="1" applyNumberFormat="1" applyFont="1" applyFill="1" applyBorder="1" applyAlignment="1">
      <alignment vertical="center" shrinkToFit="1"/>
    </xf>
    <xf numFmtId="188" fontId="43" fillId="0" borderId="12" xfId="6" applyNumberFormat="1" applyFont="1" applyFill="1" applyBorder="1" applyAlignment="1" applyProtection="1">
      <alignment vertical="center" shrinkToFit="1"/>
    </xf>
    <xf numFmtId="177" fontId="43" fillId="0" borderId="12" xfId="6" applyNumberFormat="1" applyFont="1" applyFill="1" applyBorder="1" applyAlignment="1">
      <alignment horizontal="center" vertical="center" shrinkToFit="1"/>
    </xf>
    <xf numFmtId="187" fontId="47" fillId="0" borderId="12" xfId="256" applyNumberFormat="1" applyFont="1" applyFill="1" applyBorder="1" applyAlignment="1">
      <alignment vertical="center" shrinkToFit="1"/>
    </xf>
    <xf numFmtId="0" fontId="62" fillId="0" borderId="12" xfId="0" applyNumberFormat="1" applyFont="1" applyFill="1" applyBorder="1" applyAlignment="1">
      <alignment horizontal="center" vertical="center" shrinkToFit="1"/>
    </xf>
    <xf numFmtId="178" fontId="43" fillId="0" borderId="12" xfId="1" applyNumberFormat="1" applyFont="1" applyFill="1" applyBorder="1" applyAlignment="1">
      <alignment vertical="center" shrinkToFit="1"/>
    </xf>
    <xf numFmtId="194" fontId="43" fillId="0" borderId="12" xfId="256" applyNumberFormat="1" applyFont="1" applyFill="1" applyBorder="1" applyAlignment="1">
      <alignment horizontal="right" vertical="center" shrinkToFit="1"/>
    </xf>
    <xf numFmtId="187" fontId="2" fillId="0" borderId="0" xfId="0" applyNumberFormat="1" applyFont="1">
      <alignment vertical="center"/>
    </xf>
    <xf numFmtId="0" fontId="47" fillId="0" borderId="12" xfId="6" applyNumberFormat="1" applyFont="1" applyFill="1" applyBorder="1" applyAlignment="1">
      <alignment horizontal="center" vertical="center" wrapText="1"/>
    </xf>
    <xf numFmtId="177" fontId="47" fillId="0" borderId="12" xfId="6" applyNumberFormat="1" applyFont="1" applyFill="1" applyBorder="1" applyAlignment="1">
      <alignment horizontal="center" vertical="center" shrinkToFit="1"/>
    </xf>
    <xf numFmtId="0" fontId="47" fillId="0" borderId="12" xfId="0" applyNumberFormat="1" applyFont="1" applyBorder="1" applyAlignment="1">
      <alignment horizontal="center" vertical="center"/>
    </xf>
    <xf numFmtId="0" fontId="47" fillId="0" borderId="0" xfId="0" applyNumberFormat="1" applyFont="1" applyAlignment="1">
      <alignment horizontal="center" vertical="center"/>
    </xf>
    <xf numFmtId="187" fontId="47" fillId="0" borderId="12" xfId="0" applyNumberFormat="1" applyFont="1" applyBorder="1" applyAlignment="1">
      <alignment horizontal="right" vertical="center"/>
    </xf>
    <xf numFmtId="0" fontId="47" fillId="0" borderId="12" xfId="0" applyNumberFormat="1" applyFont="1" applyBorder="1" applyAlignment="1">
      <alignment horizontal="left" vertical="center"/>
    </xf>
    <xf numFmtId="176" fontId="43" fillId="0" borderId="12" xfId="256" applyNumberFormat="1" applyFont="1" applyFill="1" applyBorder="1" applyAlignment="1" applyProtection="1">
      <alignment vertical="center" shrinkToFit="1"/>
    </xf>
    <xf numFmtId="187" fontId="93" fillId="2" borderId="12" xfId="256" applyNumberFormat="1" applyFont="1" applyFill="1" applyBorder="1" applyAlignment="1">
      <alignment horizontal="right" vertical="center"/>
    </xf>
    <xf numFmtId="177" fontId="94" fillId="0" borderId="12" xfId="1" applyNumberFormat="1" applyFont="1" applyFill="1" applyBorder="1" applyAlignment="1">
      <alignment horizontal="center" vertical="center"/>
    </xf>
    <xf numFmtId="177" fontId="94" fillId="0" borderId="12" xfId="1" applyNumberFormat="1" applyFont="1" applyFill="1" applyBorder="1" applyAlignment="1">
      <alignment horizontal="center" vertical="center" shrinkToFit="1"/>
    </xf>
    <xf numFmtId="41" fontId="94" fillId="0" borderId="12" xfId="256" applyNumberFormat="1" applyFont="1" applyFill="1" applyBorder="1" applyAlignment="1">
      <alignment horizontal="right" vertical="center"/>
    </xf>
    <xf numFmtId="193" fontId="94" fillId="0" borderId="12" xfId="256" applyNumberFormat="1" applyFont="1" applyFill="1" applyBorder="1" applyAlignment="1">
      <alignment horizontal="right" vertical="center"/>
    </xf>
    <xf numFmtId="0" fontId="4" fillId="0" borderId="12" xfId="0" applyNumberFormat="1" applyFont="1" applyFill="1" applyBorder="1">
      <alignment vertical="center"/>
    </xf>
    <xf numFmtId="0" fontId="4" fillId="0" borderId="0" xfId="0" applyNumberFormat="1" applyFont="1">
      <alignment vertical="center"/>
    </xf>
    <xf numFmtId="193" fontId="47" fillId="0" borderId="12" xfId="0" applyNumberFormat="1" applyFont="1" applyBorder="1">
      <alignment vertical="center"/>
    </xf>
    <xf numFmtId="41" fontId="4" fillId="0" borderId="0" xfId="256" applyFont="1">
      <alignment vertical="center"/>
    </xf>
    <xf numFmtId="193" fontId="92" fillId="0" borderId="12" xfId="370" applyNumberFormat="1" applyFont="1" applyFill="1" applyBorder="1" applyAlignment="1">
      <alignment horizontal="center" vertical="center" shrinkToFit="1"/>
    </xf>
    <xf numFmtId="179" fontId="95" fillId="56" borderId="12" xfId="1" applyNumberFormat="1" applyFont="1" applyFill="1" applyBorder="1" applyAlignment="1">
      <alignment horizontal="center" vertical="center" shrinkToFit="1"/>
    </xf>
    <xf numFmtId="188" fontId="26" fillId="0" borderId="12" xfId="370" applyNumberFormat="1" applyFont="1" applyFill="1" applyBorder="1" applyAlignment="1">
      <alignment horizontal="center" vertical="center" shrinkToFit="1"/>
    </xf>
    <xf numFmtId="179" fontId="95" fillId="0" borderId="12" xfId="1" applyNumberFormat="1" applyFont="1" applyFill="1" applyBorder="1" applyAlignment="1">
      <alignment horizontal="center" vertical="center" shrinkToFit="1"/>
    </xf>
    <xf numFmtId="176" fontId="26" fillId="0" borderId="12" xfId="1" applyNumberFormat="1" applyFont="1" applyFill="1" applyBorder="1" applyAlignment="1">
      <alignment horizontal="center" vertical="center" shrinkToFit="1"/>
    </xf>
    <xf numFmtId="176" fontId="26" fillId="0" borderId="12" xfId="1" applyNumberFormat="1" applyFont="1" applyFill="1" applyBorder="1" applyAlignment="1">
      <alignment vertical="center" shrinkToFit="1"/>
    </xf>
    <xf numFmtId="191" fontId="43" fillId="56" borderId="12" xfId="256" applyNumberFormat="1" applyFont="1" applyFill="1" applyBorder="1" applyAlignment="1" applyProtection="1">
      <alignment vertical="center" shrinkToFit="1"/>
    </xf>
    <xf numFmtId="193" fontId="49" fillId="4" borderId="12" xfId="256" applyNumberFormat="1" applyFont="1" applyFill="1" applyBorder="1" applyAlignment="1">
      <alignment horizontal="right" vertical="center"/>
    </xf>
    <xf numFmtId="193" fontId="0" fillId="0" borderId="0" xfId="0" applyNumberFormat="1">
      <alignment vertical="center"/>
    </xf>
    <xf numFmtId="196" fontId="0" fillId="0" borderId="0" xfId="0" applyNumberFormat="1">
      <alignment vertical="center"/>
    </xf>
    <xf numFmtId="194" fontId="0" fillId="0" borderId="0" xfId="574" applyNumberFormat="1" applyFont="1">
      <alignment vertical="center"/>
    </xf>
    <xf numFmtId="178" fontId="28" fillId="0" borderId="0" xfId="0" applyNumberFormat="1" applyFont="1" applyFill="1" applyAlignment="1">
      <alignment vertical="center"/>
    </xf>
    <xf numFmtId="43" fontId="28" fillId="0" borderId="0" xfId="0" applyNumberFormat="1" applyFont="1" applyFill="1" applyAlignment="1">
      <alignment vertical="center"/>
    </xf>
    <xf numFmtId="178" fontId="36" fillId="0" borderId="0" xfId="0" applyNumberFormat="1" applyFont="1" applyFill="1">
      <alignment vertical="center"/>
    </xf>
    <xf numFmtId="0" fontId="11" fillId="52" borderId="12" xfId="0" applyNumberFormat="1" applyFont="1" applyFill="1" applyBorder="1" applyAlignment="1">
      <alignment horizontal="center" vertical="center"/>
    </xf>
    <xf numFmtId="0" fontId="11" fillId="52" borderId="13" xfId="0" applyNumberFormat="1" applyFont="1" applyFill="1" applyBorder="1" applyAlignment="1">
      <alignment horizontal="center" vertical="center"/>
    </xf>
    <xf numFmtId="0" fontId="11" fillId="52" borderId="18" xfId="0" applyNumberFormat="1" applyFont="1" applyFill="1" applyBorder="1" applyAlignment="1">
      <alignment horizontal="center" vertical="center"/>
    </xf>
    <xf numFmtId="0" fontId="11" fillId="55" borderId="19" xfId="0" applyNumberFormat="1" applyFont="1" applyFill="1" applyBorder="1" applyAlignment="1">
      <alignment horizontal="center" vertical="center"/>
    </xf>
    <xf numFmtId="0" fontId="11" fillId="55" borderId="20" xfId="0" applyNumberFormat="1" applyFont="1" applyFill="1" applyBorder="1" applyAlignment="1">
      <alignment horizontal="center" vertical="center"/>
    </xf>
    <xf numFmtId="0" fontId="11" fillId="52" borderId="19" xfId="0" applyNumberFormat="1" applyFont="1" applyFill="1" applyBorder="1" applyAlignment="1">
      <alignment horizontal="center" vertical="center"/>
    </xf>
    <xf numFmtId="0" fontId="11" fillId="52" borderId="20" xfId="0" applyNumberFormat="1" applyFont="1" applyFill="1" applyBorder="1" applyAlignment="1">
      <alignment horizontal="center" vertical="center"/>
    </xf>
    <xf numFmtId="0" fontId="11" fillId="55" borderId="13" xfId="0" applyNumberFormat="1" applyFont="1" applyFill="1" applyBorder="1" applyAlignment="1">
      <alignment horizontal="center" vertical="center"/>
    </xf>
    <xf numFmtId="0" fontId="11" fillId="55" borderId="18" xfId="0" applyNumberFormat="1" applyFont="1" applyFill="1" applyBorder="1" applyAlignment="1">
      <alignment horizontal="center" vertical="center"/>
    </xf>
    <xf numFmtId="0" fontId="36" fillId="0" borderId="12" xfId="0" applyNumberFormat="1" applyFont="1" applyFill="1" applyBorder="1" applyAlignment="1">
      <alignment horizontal="center" vertical="center"/>
    </xf>
    <xf numFmtId="0" fontId="25" fillId="0" borderId="27" xfId="0" applyNumberFormat="1" applyFont="1" applyFill="1" applyBorder="1" applyAlignment="1">
      <alignment horizontal="center" vertical="center"/>
    </xf>
    <xf numFmtId="0" fontId="25" fillId="51" borderId="12" xfId="0" applyNumberFormat="1" applyFont="1" applyFill="1" applyBorder="1" applyAlignment="1">
      <alignment horizontal="center" vertical="center"/>
    </xf>
    <xf numFmtId="0" fontId="42" fillId="51" borderId="12" xfId="0" applyNumberFormat="1" applyFont="1" applyFill="1" applyBorder="1" applyAlignment="1">
      <alignment horizontal="center" vertical="center"/>
    </xf>
    <xf numFmtId="0" fontId="36" fillId="0" borderId="26" xfId="0" applyNumberFormat="1" applyFont="1" applyFill="1" applyBorder="1" applyAlignment="1">
      <alignment horizontal="center" vertical="center"/>
    </xf>
    <xf numFmtId="0" fontId="42" fillId="0" borderId="12" xfId="0" applyNumberFormat="1" applyFont="1" applyFill="1" applyBorder="1" applyAlignment="1">
      <alignment horizontal="center" vertical="center"/>
    </xf>
    <xf numFmtId="0" fontId="25" fillId="0" borderId="12" xfId="0" applyNumberFormat="1" applyFont="1" applyFill="1" applyBorder="1" applyAlignment="1">
      <alignment horizontal="center" vertical="center"/>
    </xf>
    <xf numFmtId="0" fontId="25" fillId="0" borderId="26" xfId="0" applyNumberFormat="1" applyFont="1" applyFill="1" applyBorder="1" applyAlignment="1">
      <alignment horizontal="center" vertical="center"/>
    </xf>
    <xf numFmtId="0" fontId="11" fillId="0" borderId="0" xfId="0" applyNumberFormat="1" applyFont="1" applyFill="1" applyBorder="1" applyAlignment="1">
      <alignment horizontal="center" vertical="center" wrapText="1"/>
    </xf>
    <xf numFmtId="0" fontId="11" fillId="0" borderId="0" xfId="0" applyNumberFormat="1" applyFont="1" applyFill="1" applyBorder="1" applyAlignment="1">
      <alignment horizontal="center" vertical="center"/>
    </xf>
    <xf numFmtId="0" fontId="25" fillId="0" borderId="0" xfId="0" applyNumberFormat="1" applyFont="1" applyFill="1" applyBorder="1" applyAlignment="1">
      <alignment horizontal="center" vertical="center"/>
    </xf>
    <xf numFmtId="0" fontId="74" fillId="0" borderId="0" xfId="1" applyNumberFormat="1" applyFont="1" applyFill="1" applyAlignment="1">
      <alignment horizontal="center" vertical="center" wrapText="1"/>
    </xf>
    <xf numFmtId="0" fontId="74" fillId="0" borderId="0" xfId="1" applyNumberFormat="1" applyFont="1" applyFill="1" applyAlignment="1">
      <alignment horizontal="center" vertical="center"/>
    </xf>
    <xf numFmtId="0" fontId="77" fillId="0" borderId="0" xfId="1" applyNumberFormat="1" applyFont="1" applyFill="1" applyBorder="1" applyAlignment="1" applyProtection="1">
      <alignment horizontal="left" vertical="center" wrapText="1"/>
    </xf>
    <xf numFmtId="177" fontId="78" fillId="36" borderId="12" xfId="1" applyNumberFormat="1" applyFont="1" applyFill="1" applyBorder="1" applyAlignment="1">
      <alignment horizontal="center" vertical="center" wrapText="1"/>
    </xf>
    <xf numFmtId="0" fontId="75" fillId="0" borderId="12" xfId="1" applyNumberFormat="1" applyFont="1" applyFill="1" applyBorder="1" applyAlignment="1"/>
    <xf numFmtId="176" fontId="78" fillId="35" borderId="12" xfId="2" applyNumberFormat="1" applyFont="1" applyFill="1" applyBorder="1" applyAlignment="1">
      <alignment horizontal="center" vertical="center" wrapText="1"/>
    </xf>
    <xf numFmtId="176" fontId="78" fillId="37" borderId="12" xfId="2" applyNumberFormat="1" applyFont="1" applyFill="1" applyBorder="1" applyAlignment="1">
      <alignment horizontal="center" vertical="center" wrapText="1"/>
    </xf>
    <xf numFmtId="0" fontId="75" fillId="49" borderId="12" xfId="1" applyNumberFormat="1" applyFont="1" applyFill="1" applyBorder="1" applyAlignment="1"/>
    <xf numFmtId="176" fontId="78" fillId="34" borderId="12" xfId="2" applyNumberFormat="1" applyFont="1" applyFill="1" applyBorder="1" applyAlignment="1">
      <alignment horizontal="center" vertical="center" wrapText="1"/>
    </xf>
    <xf numFmtId="176" fontId="78" fillId="33" borderId="12" xfId="2" applyNumberFormat="1" applyFont="1" applyFill="1" applyBorder="1" applyAlignment="1">
      <alignment horizontal="center" vertical="center" wrapText="1"/>
    </xf>
    <xf numFmtId="176" fontId="78" fillId="50" borderId="12" xfId="2" applyNumberFormat="1" applyFont="1" applyFill="1" applyBorder="1" applyAlignment="1" applyProtection="1">
      <alignment horizontal="center" vertical="center" wrapText="1"/>
    </xf>
    <xf numFmtId="176" fontId="78" fillId="33" borderId="12" xfId="2" applyNumberFormat="1" applyFont="1" applyFill="1" applyBorder="1" applyAlignment="1" applyProtection="1">
      <alignment horizontal="center" vertical="center" wrapText="1"/>
    </xf>
    <xf numFmtId="0" fontId="75" fillId="0" borderId="0" xfId="0" applyNumberFormat="1" applyFont="1" applyFill="1" applyBorder="1" applyAlignment="1" applyProtection="1">
      <alignment horizontal="center" vertical="center"/>
    </xf>
    <xf numFmtId="0" fontId="75" fillId="0" borderId="0" xfId="0" applyNumberFormat="1" applyFont="1" applyFill="1" applyBorder="1" applyAlignment="1" applyProtection="1">
      <alignment horizontal="center" vertical="center" wrapText="1"/>
    </xf>
    <xf numFmtId="176" fontId="84" fillId="34" borderId="12" xfId="2" applyNumberFormat="1" applyFont="1" applyFill="1" applyBorder="1" applyAlignment="1">
      <alignment horizontal="center" vertical="center" wrapText="1"/>
    </xf>
    <xf numFmtId="0" fontId="81" fillId="0" borderId="0" xfId="1" applyNumberFormat="1" applyFont="1" applyFill="1" applyAlignment="1">
      <alignment horizontal="center" vertical="center" wrapText="1"/>
    </xf>
    <xf numFmtId="0" fontId="81" fillId="0" borderId="0" xfId="1" applyNumberFormat="1" applyFont="1" applyFill="1" applyAlignment="1">
      <alignment horizontal="center" vertical="center"/>
    </xf>
    <xf numFmtId="0" fontId="83" fillId="0" borderId="0" xfId="1" applyNumberFormat="1" applyFont="1" applyFill="1" applyBorder="1" applyAlignment="1" applyProtection="1">
      <alignment horizontal="left" vertical="center" wrapText="1"/>
    </xf>
    <xf numFmtId="177" fontId="84" fillId="36" borderId="12" xfId="1" applyNumberFormat="1" applyFont="1" applyFill="1" applyBorder="1" applyAlignment="1">
      <alignment horizontal="center" vertical="center" wrapText="1"/>
    </xf>
    <xf numFmtId="0" fontId="82" fillId="0" borderId="12" xfId="1" applyNumberFormat="1" applyFont="1" applyFill="1" applyBorder="1" applyAlignment="1"/>
    <xf numFmtId="176" fontId="84" fillId="35" borderId="15" xfId="2" applyNumberFormat="1" applyFont="1" applyFill="1" applyBorder="1" applyAlignment="1">
      <alignment horizontal="center" vertical="center" wrapText="1"/>
    </xf>
    <xf numFmtId="176" fontId="84" fillId="35" borderId="16" xfId="2" applyNumberFormat="1" applyFont="1" applyFill="1" applyBorder="1" applyAlignment="1">
      <alignment horizontal="center" vertical="center" wrapText="1"/>
    </xf>
    <xf numFmtId="176" fontId="84" fillId="37" borderId="12" xfId="2" applyNumberFormat="1" applyFont="1" applyFill="1" applyBorder="1" applyAlignment="1">
      <alignment horizontal="center" vertical="center" wrapText="1"/>
    </xf>
    <xf numFmtId="0" fontId="82" fillId="49" borderId="12" xfId="1" applyNumberFormat="1" applyFont="1" applyFill="1" applyBorder="1" applyAlignment="1"/>
    <xf numFmtId="176" fontId="84" fillId="35" borderId="12" xfId="2" applyNumberFormat="1" applyFont="1" applyFill="1" applyBorder="1" applyAlignment="1">
      <alignment horizontal="center" vertical="center" wrapText="1"/>
    </xf>
    <xf numFmtId="182" fontId="84" fillId="35" borderId="12" xfId="2" applyNumberFormat="1" applyFont="1" applyFill="1" applyBorder="1" applyAlignment="1">
      <alignment horizontal="center" vertical="center" wrapText="1"/>
    </xf>
    <xf numFmtId="176" fontId="84" fillId="33" borderId="12" xfId="2" applyNumberFormat="1" applyFont="1" applyFill="1" applyBorder="1" applyAlignment="1">
      <alignment horizontal="center" vertical="center" wrapText="1"/>
    </xf>
    <xf numFmtId="176" fontId="84" fillId="50" borderId="12" xfId="2" applyNumberFormat="1" applyFont="1" applyFill="1" applyBorder="1" applyAlignment="1" applyProtection="1">
      <alignment horizontal="center" vertical="center" wrapText="1"/>
    </xf>
    <xf numFmtId="176" fontId="84" fillId="33" borderId="12" xfId="2" applyNumberFormat="1" applyFont="1" applyFill="1" applyBorder="1" applyAlignment="1" applyProtection="1">
      <alignment horizontal="center" vertical="center" wrapText="1"/>
    </xf>
    <xf numFmtId="176" fontId="89" fillId="35" borderId="19" xfId="2" applyNumberFormat="1" applyFont="1" applyFill="1" applyBorder="1" applyAlignment="1">
      <alignment horizontal="center" vertical="center" wrapText="1"/>
    </xf>
    <xf numFmtId="176" fontId="89" fillId="35" borderId="11" xfId="2" applyNumberFormat="1" applyFont="1" applyFill="1" applyBorder="1" applyAlignment="1">
      <alignment horizontal="center" vertical="center" wrapText="1"/>
    </xf>
    <xf numFmtId="176" fontId="89" fillId="35" borderId="20" xfId="2" applyNumberFormat="1" applyFont="1" applyFill="1" applyBorder="1" applyAlignment="1">
      <alignment horizontal="center" vertical="center" wrapText="1"/>
    </xf>
    <xf numFmtId="176" fontId="89" fillId="35" borderId="13" xfId="2" applyNumberFormat="1" applyFont="1" applyFill="1" applyBorder="1" applyAlignment="1">
      <alignment horizontal="center" vertical="center" wrapText="1"/>
    </xf>
    <xf numFmtId="176" fontId="89" fillId="35" borderId="14" xfId="2" applyNumberFormat="1" applyFont="1" applyFill="1" applyBorder="1" applyAlignment="1">
      <alignment horizontal="center" vertical="center" wrapText="1"/>
    </xf>
    <xf numFmtId="176" fontId="89" fillId="35" borderId="18" xfId="2" applyNumberFormat="1" applyFont="1" applyFill="1" applyBorder="1" applyAlignment="1">
      <alignment horizontal="center" vertical="center" wrapText="1"/>
    </xf>
    <xf numFmtId="0" fontId="92" fillId="0" borderId="13" xfId="0" applyNumberFormat="1" applyFont="1" applyFill="1" applyBorder="1" applyAlignment="1">
      <alignment horizontal="center" vertical="center" wrapText="1"/>
    </xf>
    <xf numFmtId="0" fontId="92" fillId="0" borderId="18" xfId="0" applyNumberFormat="1" applyFont="1" applyFill="1" applyBorder="1" applyAlignment="1">
      <alignment horizontal="center" vertical="center" wrapText="1"/>
    </xf>
    <xf numFmtId="177" fontId="89" fillId="36" borderId="12" xfId="1" applyNumberFormat="1" applyFont="1" applyFill="1" applyBorder="1" applyAlignment="1">
      <alignment horizontal="center" vertical="center" wrapText="1"/>
    </xf>
    <xf numFmtId="0" fontId="33" fillId="0" borderId="12" xfId="1" applyNumberFormat="1" applyFont="1" applyFill="1" applyBorder="1" applyAlignment="1"/>
    <xf numFmtId="176" fontId="89" fillId="35" borderId="12" xfId="2" applyNumberFormat="1" applyFont="1" applyFill="1" applyBorder="1" applyAlignment="1">
      <alignment horizontal="center" vertical="center" wrapText="1"/>
    </xf>
    <xf numFmtId="0" fontId="33" fillId="0" borderId="12" xfId="0" applyNumberFormat="1" applyFont="1" applyBorder="1" applyAlignment="1">
      <alignment horizontal="center" vertical="center"/>
    </xf>
    <xf numFmtId="176" fontId="89" fillId="37" borderId="12" xfId="2" applyNumberFormat="1" applyFont="1" applyFill="1" applyBorder="1" applyAlignment="1">
      <alignment horizontal="center" vertical="center" wrapText="1"/>
    </xf>
    <xf numFmtId="0" fontId="33" fillId="49" borderId="12" xfId="1" applyNumberFormat="1" applyFont="1" applyFill="1" applyBorder="1" applyAlignment="1"/>
    <xf numFmtId="176" fontId="89" fillId="34" borderId="12" xfId="2" applyNumberFormat="1" applyFont="1" applyFill="1" applyBorder="1" applyAlignment="1">
      <alignment horizontal="center" vertical="center" wrapText="1"/>
    </xf>
    <xf numFmtId="176" fontId="89" fillId="50" borderId="12" xfId="2" applyNumberFormat="1" applyFont="1" applyFill="1" applyBorder="1" applyAlignment="1" applyProtection="1">
      <alignment horizontal="center" vertical="center" wrapText="1"/>
    </xf>
    <xf numFmtId="176" fontId="89" fillId="33" borderId="12" xfId="2" applyNumberFormat="1" applyFont="1" applyFill="1" applyBorder="1" applyAlignment="1">
      <alignment horizontal="center" vertical="center" wrapText="1"/>
    </xf>
    <xf numFmtId="176" fontId="89" fillId="33" borderId="12" xfId="2" applyNumberFormat="1" applyFont="1" applyFill="1" applyBorder="1" applyAlignment="1" applyProtection="1">
      <alignment horizontal="center" vertical="center" wrapText="1"/>
    </xf>
    <xf numFmtId="178" fontId="89" fillId="36" borderId="12" xfId="1" applyNumberFormat="1" applyFont="1" applyFill="1" applyBorder="1" applyAlignment="1">
      <alignment horizontal="center" vertical="center" wrapText="1"/>
    </xf>
    <xf numFmtId="178" fontId="33" fillId="0" borderId="12" xfId="1" applyNumberFormat="1" applyFont="1" applyFill="1" applyBorder="1" applyAlignment="1"/>
    <xf numFmtId="178" fontId="89" fillId="35" borderId="12" xfId="2" applyNumberFormat="1" applyFont="1" applyFill="1" applyBorder="1" applyAlignment="1">
      <alignment horizontal="center" vertical="center" wrapText="1"/>
    </xf>
    <xf numFmtId="194" fontId="89" fillId="35" borderId="12" xfId="2" applyNumberFormat="1" applyFont="1" applyFill="1" applyBorder="1" applyAlignment="1">
      <alignment horizontal="center" vertical="center" wrapText="1"/>
    </xf>
    <xf numFmtId="178" fontId="89" fillId="35" borderId="19" xfId="2" applyNumberFormat="1" applyFont="1" applyFill="1" applyBorder="1" applyAlignment="1">
      <alignment horizontal="center" vertical="center" wrapText="1"/>
    </xf>
    <xf numFmtId="178" fontId="89" fillId="35" borderId="11" xfId="2" applyNumberFormat="1" applyFont="1" applyFill="1" applyBorder="1" applyAlignment="1">
      <alignment horizontal="center" vertical="center" wrapText="1"/>
    </xf>
    <xf numFmtId="178" fontId="89" fillId="35" borderId="20" xfId="2" applyNumberFormat="1" applyFont="1" applyFill="1" applyBorder="1" applyAlignment="1">
      <alignment horizontal="center" vertical="center" wrapText="1"/>
    </xf>
    <xf numFmtId="194" fontId="89" fillId="35" borderId="13" xfId="2" applyNumberFormat="1" applyFont="1" applyFill="1" applyBorder="1" applyAlignment="1">
      <alignment horizontal="center" vertical="center" wrapText="1"/>
    </xf>
    <xf numFmtId="194" fontId="89" fillId="35" borderId="14" xfId="2" applyNumberFormat="1" applyFont="1" applyFill="1" applyBorder="1" applyAlignment="1">
      <alignment horizontal="center" vertical="center" wrapText="1"/>
    </xf>
    <xf numFmtId="194" fontId="89" fillId="35" borderId="18" xfId="2" applyNumberFormat="1" applyFont="1" applyFill="1" applyBorder="1" applyAlignment="1">
      <alignment horizontal="center" vertical="center" wrapText="1"/>
    </xf>
    <xf numFmtId="178" fontId="89" fillId="33" borderId="12" xfId="2" applyNumberFormat="1" applyFont="1" applyFill="1" applyBorder="1" applyAlignment="1">
      <alignment horizontal="center" vertical="center" wrapText="1"/>
    </xf>
    <xf numFmtId="178" fontId="33" fillId="0" borderId="13" xfId="0" applyNumberFormat="1" applyFont="1" applyBorder="1" applyAlignment="1">
      <alignment horizontal="center" vertical="center"/>
    </xf>
    <xf numFmtId="178" fontId="33" fillId="0" borderId="14" xfId="0" applyNumberFormat="1" applyFont="1" applyBorder="1" applyAlignment="1">
      <alignment horizontal="center" vertical="center"/>
    </xf>
    <xf numFmtId="178" fontId="33" fillId="0" borderId="18" xfId="0" applyNumberFormat="1" applyFont="1" applyBorder="1" applyAlignment="1">
      <alignment horizontal="center" vertical="center"/>
    </xf>
    <xf numFmtId="178" fontId="89" fillId="37" borderId="12" xfId="2" applyNumberFormat="1" applyFont="1" applyFill="1" applyBorder="1" applyAlignment="1">
      <alignment horizontal="center" vertical="center" wrapText="1"/>
    </xf>
    <xf numFmtId="178" fontId="33" fillId="49" borderId="12" xfId="1" applyNumberFormat="1" applyFont="1" applyFill="1" applyBorder="1" applyAlignment="1"/>
    <xf numFmtId="178" fontId="89" fillId="34" borderId="12" xfId="2" applyNumberFormat="1" applyFont="1" applyFill="1" applyBorder="1" applyAlignment="1">
      <alignment horizontal="center" vertical="center" wrapText="1"/>
    </xf>
    <xf numFmtId="178" fontId="89" fillId="50" borderId="12" xfId="2" applyNumberFormat="1" applyFont="1" applyFill="1" applyBorder="1" applyAlignment="1" applyProtection="1">
      <alignment horizontal="center" vertical="center" wrapText="1"/>
    </xf>
    <xf numFmtId="178" fontId="89" fillId="33" borderId="12" xfId="2" applyNumberFormat="1" applyFont="1" applyFill="1" applyBorder="1" applyAlignment="1" applyProtection="1">
      <alignment horizontal="center" vertical="center" wrapText="1"/>
    </xf>
    <xf numFmtId="0" fontId="36" fillId="0" borderId="12" xfId="0" applyNumberFormat="1" applyFont="1" applyBorder="1" applyAlignment="1">
      <alignment horizontal="center" vertical="center"/>
    </xf>
    <xf numFmtId="176" fontId="64" fillId="34" borderId="12" xfId="2" applyNumberFormat="1" applyFont="1" applyFill="1" applyBorder="1" applyAlignment="1">
      <alignment horizontal="center" vertical="center" wrapText="1"/>
    </xf>
    <xf numFmtId="0" fontId="36" fillId="0" borderId="12" xfId="1" applyNumberFormat="1" applyFont="1" applyFill="1" applyBorder="1" applyAlignment="1"/>
    <xf numFmtId="176" fontId="64" fillId="37" borderId="12" xfId="2" applyNumberFormat="1" applyFont="1" applyFill="1" applyBorder="1" applyAlignment="1">
      <alignment horizontal="center" vertical="center" wrapText="1"/>
    </xf>
    <xf numFmtId="176" fontId="64" fillId="50" borderId="12" xfId="2" applyNumberFormat="1" applyFont="1" applyFill="1" applyBorder="1" applyAlignment="1" applyProtection="1">
      <alignment horizontal="center" vertical="center" wrapText="1"/>
    </xf>
    <xf numFmtId="176" fontId="64" fillId="33" borderId="12" xfId="2" applyNumberFormat="1" applyFont="1" applyFill="1" applyBorder="1" applyAlignment="1" applyProtection="1">
      <alignment horizontal="center" vertical="center" wrapText="1"/>
    </xf>
    <xf numFmtId="176" fontId="64" fillId="33" borderId="12" xfId="2" applyNumberFormat="1" applyFont="1" applyFill="1" applyBorder="1" applyAlignment="1">
      <alignment horizontal="center" vertical="center" wrapText="1"/>
    </xf>
    <xf numFmtId="0" fontId="36" fillId="49" borderId="12" xfId="1" applyNumberFormat="1" applyFont="1" applyFill="1" applyBorder="1" applyAlignment="1"/>
    <xf numFmtId="177" fontId="64" fillId="36" borderId="12" xfId="1" applyNumberFormat="1" applyFont="1" applyFill="1" applyBorder="1" applyAlignment="1">
      <alignment horizontal="center" vertical="center" wrapText="1"/>
    </xf>
    <xf numFmtId="176" fontId="64" fillId="35" borderId="12" xfId="2" applyNumberFormat="1" applyFont="1" applyFill="1" applyBorder="1" applyAlignment="1">
      <alignment horizontal="center" vertical="center" wrapText="1"/>
    </xf>
    <xf numFmtId="176" fontId="64" fillId="35" borderId="19" xfId="2" applyNumberFormat="1" applyFont="1" applyFill="1" applyBorder="1" applyAlignment="1">
      <alignment horizontal="center" vertical="center" wrapText="1"/>
    </xf>
    <xf numFmtId="176" fontId="64" fillId="35" borderId="11" xfId="2" applyNumberFormat="1" applyFont="1" applyFill="1" applyBorder="1" applyAlignment="1">
      <alignment horizontal="center" vertical="center" wrapText="1"/>
    </xf>
    <xf numFmtId="176" fontId="64" fillId="35" borderId="20" xfId="2" applyNumberFormat="1" applyFont="1" applyFill="1" applyBorder="1" applyAlignment="1">
      <alignment horizontal="center" vertical="center" wrapText="1"/>
    </xf>
    <xf numFmtId="187" fontId="64" fillId="35" borderId="13" xfId="2" applyNumberFormat="1" applyFont="1" applyFill="1" applyBorder="1" applyAlignment="1">
      <alignment horizontal="center" vertical="center" wrapText="1"/>
    </xf>
    <xf numFmtId="187" fontId="64" fillId="35" borderId="14" xfId="2" applyNumberFormat="1" applyFont="1" applyFill="1" applyBorder="1" applyAlignment="1">
      <alignment horizontal="center" vertical="center" wrapText="1"/>
    </xf>
    <xf numFmtId="187" fontId="64" fillId="35" borderId="18" xfId="2" applyNumberFormat="1" applyFont="1" applyFill="1" applyBorder="1" applyAlignment="1">
      <alignment horizontal="center" vertical="center" wrapText="1"/>
    </xf>
    <xf numFmtId="187" fontId="64" fillId="35" borderId="12" xfId="2" applyNumberFormat="1" applyFont="1" applyFill="1" applyBorder="1" applyAlignment="1">
      <alignment horizontal="center" vertical="center" wrapText="1"/>
    </xf>
    <xf numFmtId="0" fontId="25" fillId="0" borderId="12" xfId="0" applyNumberFormat="1" applyFont="1" applyBorder="1" applyAlignment="1">
      <alignment horizontal="center" vertical="center"/>
    </xf>
    <xf numFmtId="176" fontId="63" fillId="34" borderId="12" xfId="2" applyNumberFormat="1" applyFont="1" applyFill="1" applyBorder="1" applyAlignment="1">
      <alignment horizontal="center" vertical="center" wrapText="1"/>
    </xf>
    <xf numFmtId="0" fontId="25" fillId="0" borderId="12" xfId="1" applyNumberFormat="1" applyFont="1" applyFill="1" applyBorder="1" applyAlignment="1"/>
    <xf numFmtId="176" fontId="63" fillId="37" borderId="12" xfId="2" applyNumberFormat="1" applyFont="1" applyFill="1" applyBorder="1" applyAlignment="1">
      <alignment horizontal="center" vertical="center" wrapText="1"/>
    </xf>
    <xf numFmtId="176" fontId="63" fillId="50" borderId="12" xfId="2" applyNumberFormat="1" applyFont="1" applyFill="1" applyBorder="1" applyAlignment="1" applyProtection="1">
      <alignment horizontal="center" vertical="center" wrapText="1"/>
    </xf>
    <xf numFmtId="176" fontId="63" fillId="33" borderId="12" xfId="2" applyNumberFormat="1" applyFont="1" applyFill="1" applyBorder="1" applyAlignment="1" applyProtection="1">
      <alignment horizontal="center" vertical="center" wrapText="1"/>
    </xf>
    <xf numFmtId="176" fontId="63" fillId="33" borderId="12" xfId="2" applyNumberFormat="1" applyFont="1" applyFill="1" applyBorder="1" applyAlignment="1">
      <alignment horizontal="center" vertical="center" wrapText="1"/>
    </xf>
    <xf numFmtId="0" fontId="25" fillId="49" borderId="12" xfId="1" applyNumberFormat="1" applyFont="1" applyFill="1" applyBorder="1" applyAlignment="1"/>
    <xf numFmtId="177" fontId="63" fillId="36" borderId="12" xfId="1" applyNumberFormat="1" applyFont="1" applyFill="1" applyBorder="1" applyAlignment="1">
      <alignment horizontal="center" vertical="center" wrapText="1"/>
    </xf>
    <xf numFmtId="176" fontId="63" fillId="35" borderId="12" xfId="2" applyNumberFormat="1" applyFont="1" applyFill="1" applyBorder="1" applyAlignment="1">
      <alignment horizontal="center" vertical="center" wrapText="1"/>
    </xf>
    <xf numFmtId="176" fontId="63" fillId="35" borderId="19" xfId="2" applyNumberFormat="1" applyFont="1" applyFill="1" applyBorder="1" applyAlignment="1">
      <alignment horizontal="center" vertical="center" wrapText="1"/>
    </xf>
    <xf numFmtId="176" fontId="63" fillId="35" borderId="11" xfId="2" applyNumberFormat="1" applyFont="1" applyFill="1" applyBorder="1" applyAlignment="1">
      <alignment horizontal="center" vertical="center" wrapText="1"/>
    </xf>
    <xf numFmtId="176" fontId="63" fillId="35" borderId="20" xfId="2" applyNumberFormat="1" applyFont="1" applyFill="1" applyBorder="1" applyAlignment="1">
      <alignment horizontal="center" vertical="center" wrapText="1"/>
    </xf>
    <xf numFmtId="176" fontId="63" fillId="35" borderId="13" xfId="2" applyNumberFormat="1" applyFont="1" applyFill="1" applyBorder="1" applyAlignment="1">
      <alignment horizontal="center" vertical="center" wrapText="1"/>
    </xf>
    <xf numFmtId="176" fontId="63" fillId="35" borderId="14" xfId="2" applyNumberFormat="1" applyFont="1" applyFill="1" applyBorder="1" applyAlignment="1">
      <alignment horizontal="center" vertical="center" wrapText="1"/>
    </xf>
    <xf numFmtId="176" fontId="63" fillId="35" borderId="18" xfId="2" applyNumberFormat="1" applyFont="1" applyFill="1" applyBorder="1" applyAlignment="1">
      <alignment horizontal="center" vertical="center" wrapText="1"/>
    </xf>
    <xf numFmtId="176" fontId="64" fillId="35" borderId="13" xfId="2" applyNumberFormat="1" applyFont="1" applyFill="1" applyBorder="1" applyAlignment="1">
      <alignment horizontal="center" vertical="center" wrapText="1"/>
    </xf>
    <xf numFmtId="176" fontId="64" fillId="35" borderId="14" xfId="2" applyNumberFormat="1" applyFont="1" applyFill="1" applyBorder="1" applyAlignment="1">
      <alignment horizontal="center" vertical="center" wrapText="1"/>
    </xf>
    <xf numFmtId="176" fontId="64" fillId="35" borderId="18" xfId="2" applyNumberFormat="1" applyFont="1" applyFill="1" applyBorder="1" applyAlignment="1">
      <alignment horizontal="center" vertical="center" wrapText="1"/>
    </xf>
    <xf numFmtId="41" fontId="63" fillId="37" borderId="12" xfId="2" applyNumberFormat="1" applyFont="1" applyFill="1" applyBorder="1" applyAlignment="1">
      <alignment horizontal="center" vertical="center" wrapText="1"/>
    </xf>
    <xf numFmtId="41" fontId="25" fillId="49" borderId="12" xfId="1" applyNumberFormat="1" applyFont="1" applyFill="1" applyBorder="1" applyAlignment="1"/>
    <xf numFmtId="41" fontId="63" fillId="34" borderId="12" xfId="2" applyNumberFormat="1" applyFont="1" applyFill="1" applyBorder="1" applyAlignment="1">
      <alignment horizontal="center" vertical="center" wrapText="1"/>
    </xf>
    <xf numFmtId="41" fontId="25" fillId="0" borderId="12" xfId="1" applyNumberFormat="1" applyFont="1" applyFill="1" applyBorder="1" applyAlignment="1"/>
    <xf numFmtId="41" fontId="63" fillId="50" borderId="12" xfId="2" applyNumberFormat="1" applyFont="1" applyFill="1" applyBorder="1" applyAlignment="1" applyProtection="1">
      <alignment horizontal="center" vertical="center" wrapText="1"/>
    </xf>
    <xf numFmtId="41" fontId="63" fillId="33" borderId="12" xfId="2" applyNumberFormat="1" applyFont="1" applyFill="1" applyBorder="1" applyAlignment="1" applyProtection="1">
      <alignment horizontal="center" vertical="center" wrapText="1"/>
    </xf>
    <xf numFmtId="41" fontId="63" fillId="33" borderId="12" xfId="2" applyNumberFormat="1" applyFont="1" applyFill="1" applyBorder="1" applyAlignment="1">
      <alignment horizontal="center" vertical="center" wrapText="1"/>
    </xf>
    <xf numFmtId="41" fontId="63" fillId="35" borderId="12" xfId="2" applyNumberFormat="1" applyFont="1" applyFill="1" applyBorder="1" applyAlignment="1">
      <alignment horizontal="center" vertical="center" wrapText="1"/>
    </xf>
    <xf numFmtId="41" fontId="63" fillId="35" borderId="13" xfId="2" applyNumberFormat="1" applyFont="1" applyFill="1" applyBorder="1" applyAlignment="1">
      <alignment horizontal="center" vertical="center" wrapText="1"/>
    </xf>
    <xf numFmtId="41" fontId="63" fillId="35" borderId="14" xfId="2" applyNumberFormat="1" applyFont="1" applyFill="1" applyBorder="1" applyAlignment="1">
      <alignment horizontal="center" vertical="center" wrapText="1"/>
    </xf>
    <xf numFmtId="41" fontId="63" fillId="35" borderId="18" xfId="2" applyNumberFormat="1" applyFont="1" applyFill="1" applyBorder="1" applyAlignment="1">
      <alignment horizontal="center" vertical="center" wrapText="1"/>
    </xf>
    <xf numFmtId="0" fontId="42" fillId="0" borderId="12" xfId="0" applyNumberFormat="1" applyFont="1" applyBorder="1" applyAlignment="1">
      <alignment horizontal="center" vertical="center"/>
    </xf>
    <xf numFmtId="176" fontId="73" fillId="34" borderId="12" xfId="2" applyNumberFormat="1" applyFont="1" applyFill="1" applyBorder="1" applyAlignment="1">
      <alignment horizontal="center" vertical="center" wrapText="1"/>
    </xf>
    <xf numFmtId="0" fontId="42" fillId="0" borderId="12" xfId="1" applyNumberFormat="1" applyFont="1" applyFill="1" applyBorder="1" applyAlignment="1"/>
    <xf numFmtId="176" fontId="73" fillId="37" borderId="12" xfId="2" applyNumberFormat="1" applyFont="1" applyFill="1" applyBorder="1" applyAlignment="1">
      <alignment horizontal="center" vertical="center" wrapText="1"/>
    </xf>
    <xf numFmtId="176" fontId="73" fillId="50" borderId="12" xfId="2" applyNumberFormat="1" applyFont="1" applyFill="1" applyBorder="1" applyAlignment="1" applyProtection="1">
      <alignment horizontal="center" vertical="center" wrapText="1"/>
    </xf>
    <xf numFmtId="176" fontId="73" fillId="33" borderId="12" xfId="2" applyNumberFormat="1" applyFont="1" applyFill="1" applyBorder="1" applyAlignment="1" applyProtection="1">
      <alignment horizontal="center" vertical="center" wrapText="1"/>
    </xf>
    <xf numFmtId="176" fontId="73" fillId="33" borderId="12" xfId="2" applyNumberFormat="1" applyFont="1" applyFill="1" applyBorder="1" applyAlignment="1">
      <alignment horizontal="center" vertical="center" wrapText="1"/>
    </xf>
    <xf numFmtId="0" fontId="42" fillId="49" borderId="12" xfId="1" applyNumberFormat="1" applyFont="1" applyFill="1" applyBorder="1" applyAlignment="1"/>
    <xf numFmtId="177" fontId="73" fillId="36" borderId="12" xfId="1" applyNumberFormat="1" applyFont="1" applyFill="1" applyBorder="1" applyAlignment="1">
      <alignment horizontal="center" vertical="center" wrapText="1"/>
    </xf>
    <xf numFmtId="176" fontId="73" fillId="35" borderId="12" xfId="2" applyNumberFormat="1" applyFont="1" applyFill="1" applyBorder="1" applyAlignment="1">
      <alignment horizontal="center" vertical="center" wrapText="1"/>
    </xf>
    <xf numFmtId="176" fontId="73" fillId="35" borderId="19" xfId="2" applyNumberFormat="1" applyFont="1" applyFill="1" applyBorder="1" applyAlignment="1">
      <alignment horizontal="center" vertical="center" wrapText="1"/>
    </xf>
    <xf numFmtId="176" fontId="73" fillId="35" borderId="11" xfId="2" applyNumberFormat="1" applyFont="1" applyFill="1" applyBorder="1" applyAlignment="1">
      <alignment horizontal="center" vertical="center" wrapText="1"/>
    </xf>
    <xf numFmtId="176" fontId="73" fillId="35" borderId="20" xfId="2" applyNumberFormat="1" applyFont="1" applyFill="1" applyBorder="1" applyAlignment="1">
      <alignment horizontal="center" vertical="center" wrapText="1"/>
    </xf>
    <xf numFmtId="176" fontId="73" fillId="35" borderId="13" xfId="2" applyNumberFormat="1" applyFont="1" applyFill="1" applyBorder="1" applyAlignment="1">
      <alignment horizontal="center" vertical="center" wrapText="1"/>
    </xf>
    <xf numFmtId="176" fontId="73" fillId="35" borderId="14" xfId="2" applyNumberFormat="1" applyFont="1" applyFill="1" applyBorder="1" applyAlignment="1">
      <alignment horizontal="center" vertical="center" wrapText="1"/>
    </xf>
    <xf numFmtId="176" fontId="73" fillId="35" borderId="18" xfId="2" applyNumberFormat="1" applyFont="1" applyFill="1" applyBorder="1" applyAlignment="1">
      <alignment horizontal="center" vertical="center" wrapText="1"/>
    </xf>
    <xf numFmtId="176" fontId="63" fillId="35" borderId="17" xfId="2" applyNumberFormat="1" applyFont="1" applyFill="1" applyBorder="1" applyAlignment="1">
      <alignment horizontal="center" vertical="center" wrapText="1"/>
    </xf>
    <xf numFmtId="176" fontId="63" fillId="35" borderId="15" xfId="2" applyNumberFormat="1" applyFont="1" applyFill="1" applyBorder="1" applyAlignment="1">
      <alignment horizontal="center" vertical="center" wrapText="1"/>
    </xf>
    <xf numFmtId="176" fontId="63" fillId="35" borderId="16" xfId="2" applyNumberFormat="1" applyFont="1" applyFill="1" applyBorder="1" applyAlignment="1">
      <alignment horizontal="center" vertical="center" wrapText="1"/>
    </xf>
  </cellXfs>
  <cellStyles count="575">
    <cellStyle name="20% - 강조색1 2" xfId="270"/>
    <cellStyle name="20% - 강조색1 2 2" xfId="550"/>
    <cellStyle name="20% - 강조색1 3" xfId="271"/>
    <cellStyle name="20% - 강조색1 3 2" xfId="510"/>
    <cellStyle name="20% - 강조색2 2" xfId="272"/>
    <cellStyle name="20% - 강조색2 2 2" xfId="542"/>
    <cellStyle name="20% - 강조색2 3" xfId="273"/>
    <cellStyle name="20% - 강조색2 3 2" xfId="544"/>
    <cellStyle name="20% - 강조색3 2" xfId="274"/>
    <cellStyle name="20% - 강조색3 2 2" xfId="490"/>
    <cellStyle name="20% - 강조색3 3" xfId="275"/>
    <cellStyle name="20% - 강조색3 3 2" xfId="481"/>
    <cellStyle name="20% - 강조색4 2" xfId="276"/>
    <cellStyle name="20% - 강조색4 2 2" xfId="479"/>
    <cellStyle name="20% - 강조색4 3" xfId="277"/>
    <cellStyle name="20% - 강조색4 3 2" xfId="470"/>
    <cellStyle name="20% - 강조색5 2" xfId="278"/>
    <cellStyle name="20% - 강조색5 2 2" xfId="545"/>
    <cellStyle name="20% - 강조색5 3" xfId="279"/>
    <cellStyle name="20% - 강조색5 3 2" xfId="501"/>
    <cellStyle name="20% - 강조색6 2" xfId="280"/>
    <cellStyle name="20% - 강조색6 2 2" xfId="557"/>
    <cellStyle name="20% - 강조색6 3" xfId="281"/>
    <cellStyle name="20% - 강조색6 3 2" xfId="477"/>
    <cellStyle name="40% - 강조색1 2" xfId="282"/>
    <cellStyle name="40% - 강조색1 2 2" xfId="548"/>
    <cellStyle name="40% - 강조색1 3" xfId="283"/>
    <cellStyle name="40% - 강조색1 3 2" xfId="568"/>
    <cellStyle name="40% - 강조색2 2" xfId="284"/>
    <cellStyle name="40% - 강조색2 2 2" xfId="549"/>
    <cellStyle name="40% - 강조색2 3" xfId="285"/>
    <cellStyle name="40% - 강조색2 3 2" xfId="506"/>
    <cellStyle name="40% - 강조색3 2" xfId="286"/>
    <cellStyle name="40% - 강조색3 2 2" xfId="466"/>
    <cellStyle name="40% - 강조색3 3" xfId="287"/>
    <cellStyle name="40% - 강조색3 3 2" xfId="565"/>
    <cellStyle name="40% - 강조색4 2" xfId="288"/>
    <cellStyle name="40% - 강조색4 2 2" xfId="546"/>
    <cellStyle name="40% - 강조색4 3" xfId="289"/>
    <cellStyle name="40% - 강조색4 3 2" xfId="539"/>
    <cellStyle name="40% - 강조색5 2" xfId="290"/>
    <cellStyle name="40% - 강조색5 2 2" xfId="511"/>
    <cellStyle name="40% - 강조색5 3" xfId="291"/>
    <cellStyle name="40% - 강조색5 3 2" xfId="478"/>
    <cellStyle name="40% - 강조색6 2" xfId="292"/>
    <cellStyle name="40% - 강조색6 2 2" xfId="535"/>
    <cellStyle name="40% - 강조색6 3" xfId="293"/>
    <cellStyle name="40% - 강조색6 3 2" xfId="475"/>
    <cellStyle name="60% - 강조색1 2" xfId="294"/>
    <cellStyle name="60% - 강조색1 2 2" xfId="480"/>
    <cellStyle name="60% - 강조색1 3" xfId="295"/>
    <cellStyle name="60% - 강조색1 3 2" xfId="502"/>
    <cellStyle name="60% - 강조색2 2" xfId="296"/>
    <cellStyle name="60% - 강조색2 2 2" xfId="562"/>
    <cellStyle name="60% - 강조색2 3" xfId="297"/>
    <cellStyle name="60% - 강조색2 3 2" xfId="547"/>
    <cellStyle name="60% - 강조색3 2" xfId="298"/>
    <cellStyle name="60% - 강조색3 2 2" xfId="543"/>
    <cellStyle name="60% - 강조색3 3" xfId="299"/>
    <cellStyle name="60% - 강조색3 3 2" xfId="482"/>
    <cellStyle name="60% - 강조색4 2" xfId="300"/>
    <cellStyle name="60% - 강조색4 2 2" xfId="558"/>
    <cellStyle name="60% - 강조색4 3" xfId="301"/>
    <cellStyle name="60% - 강조색4 3 2" xfId="530"/>
    <cellStyle name="60% - 강조색5 2" xfId="302"/>
    <cellStyle name="60% - 강조색5 2 2" xfId="518"/>
    <cellStyle name="60% - 강조색5 3" xfId="303"/>
    <cellStyle name="60% - 강조색5 3 2" xfId="497"/>
    <cellStyle name="60% - 강조색6 2" xfId="304"/>
    <cellStyle name="60% - 강조색6 2 2" xfId="503"/>
    <cellStyle name="60% - 강조색6 3" xfId="305"/>
    <cellStyle name="60% - 강조색6 3 2" xfId="541"/>
    <cellStyle name="AeE­ [0]_INQUIRY ¿μ¾÷AßAø " xfId="452"/>
    <cellStyle name="AeE­_INQUIRY ¿μ¾÷AßAø " xfId="449"/>
    <cellStyle name="AÞ¸¶ [0]_INQUIRY ¿μ¾÷AßAø " xfId="455"/>
    <cellStyle name="AÞ¸¶_INQUIRY ¿μ¾÷AßAø " xfId="454"/>
    <cellStyle name="C￥AØ_¿μ¾÷CoE² " xfId="450"/>
    <cellStyle name="Comma [0]_ SG&amp;A Bridge " xfId="456"/>
    <cellStyle name="Comma_ SG&amp;A Bridge " xfId="457"/>
    <cellStyle name="Currency [0]_ SG&amp;A Bridge " xfId="458"/>
    <cellStyle name="Currency_ SG&amp;A Bridge " xfId="459"/>
    <cellStyle name="Header1" xfId="460"/>
    <cellStyle name="Header2" xfId="461"/>
    <cellStyle name="Normal_ SG&amp;A Bridge " xfId="462"/>
    <cellStyle name="강조색1 2" xfId="306"/>
    <cellStyle name="강조색1 2 2" xfId="538"/>
    <cellStyle name="강조색1 3" xfId="307"/>
    <cellStyle name="강조색1 3 2" xfId="532"/>
    <cellStyle name="강조색2 2" xfId="308"/>
    <cellStyle name="강조색2 2 2" xfId="551"/>
    <cellStyle name="강조색2 3" xfId="309"/>
    <cellStyle name="강조색2 3 2" xfId="504"/>
    <cellStyle name="강조색3 2" xfId="310"/>
    <cellStyle name="강조색3 2 2" xfId="488"/>
    <cellStyle name="강조색3 3" xfId="311"/>
    <cellStyle name="강조색3 3 2" xfId="515"/>
    <cellStyle name="강조색4 2" xfId="312"/>
    <cellStyle name="강조색4 2 2" xfId="512"/>
    <cellStyle name="강조색4 3" xfId="313"/>
    <cellStyle name="강조색4 3 2" xfId="507"/>
    <cellStyle name="강조색5 2" xfId="314"/>
    <cellStyle name="강조색5 2 2" xfId="496"/>
    <cellStyle name="강조색5 3" xfId="315"/>
    <cellStyle name="강조색5 3 2" xfId="517"/>
    <cellStyle name="강조색6 2" xfId="316"/>
    <cellStyle name="강조색6 2 2" xfId="520"/>
    <cellStyle name="강조색6 3" xfId="317"/>
    <cellStyle name="강조색6 3 2" xfId="494"/>
    <cellStyle name="경고문 2" xfId="318"/>
    <cellStyle name="경고문 2 2" xfId="556"/>
    <cellStyle name="경고문 3" xfId="319"/>
    <cellStyle name="경고문 3 2" xfId="523"/>
    <cellStyle name="계산 2" xfId="320"/>
    <cellStyle name="계산 2 2" xfId="567"/>
    <cellStyle name="계산 3" xfId="321"/>
    <cellStyle name="계산 3 2" xfId="487"/>
    <cellStyle name="나쁨 2" xfId="322"/>
    <cellStyle name="나쁨 2 2" xfId="554"/>
    <cellStyle name="나쁨 3" xfId="323"/>
    <cellStyle name="나쁨 3 2" xfId="566"/>
    <cellStyle name="메모 2" xfId="324"/>
    <cellStyle name="메모 2 2" xfId="559"/>
    <cellStyle name="메모 3" xfId="325"/>
    <cellStyle name="메모 3 2" xfId="492"/>
    <cellStyle name="백분율" xfId="574" builtinId="5"/>
    <cellStyle name="보통 2" xfId="326"/>
    <cellStyle name="보통 2 2" xfId="508"/>
    <cellStyle name="보통 3" xfId="327"/>
    <cellStyle name="보통 3 2" xfId="569"/>
    <cellStyle name="뷭?_BOOKSHIP" xfId="463"/>
    <cellStyle name="설명 텍스트 2" xfId="328"/>
    <cellStyle name="설명 텍스트 2 2" xfId="514"/>
    <cellStyle name="설명 텍스트 3" xfId="329"/>
    <cellStyle name="설명 텍스트 3 2" xfId="540"/>
    <cellStyle name="셀 확인 2" xfId="330"/>
    <cellStyle name="셀 확인 2 2" xfId="519"/>
    <cellStyle name="셀 확인 3" xfId="331"/>
    <cellStyle name="셀 확인 3 2" xfId="505"/>
    <cellStyle name="쉼표 [0]" xfId="256" builtinId="6"/>
    <cellStyle name="쉼표 [0] 10" xfId="370"/>
    <cellStyle name="쉼표 [0] 10 2" xfId="572"/>
    <cellStyle name="쉼표 [0] 11" xfId="363"/>
    <cellStyle name="쉼표 [0] 12" xfId="371"/>
    <cellStyle name="쉼표 [0] 12 2" xfId="415"/>
    <cellStyle name="쉼표 [0] 13" xfId="570"/>
    <cellStyle name="쉼표 [0] 2" xfId="3"/>
    <cellStyle name="쉼표 [0] 23" xfId="4"/>
    <cellStyle name="쉼표 [0] 23 2" xfId="491"/>
    <cellStyle name="쉼표 [0] 3" xfId="5"/>
    <cellStyle name="쉼표 [0] 4" xfId="6"/>
    <cellStyle name="쉼표 [0] 4 2" xfId="31"/>
    <cellStyle name="쉼표 [0] 4 3" xfId="367"/>
    <cellStyle name="쉼표 [0] 4 3 2" xfId="369"/>
    <cellStyle name="쉼표 [0] 4 3 3" xfId="553"/>
    <cellStyle name="쉼표 [0] 4 4" xfId="372"/>
    <cellStyle name="쉼표 [0] 4 5" xfId="405"/>
    <cellStyle name="쉼표 [0] 4 6" xfId="409"/>
    <cellStyle name="쉼표 [0] 4 7" xfId="406"/>
    <cellStyle name="쉼표 [0] 4 8" xfId="408"/>
    <cellStyle name="쉼표 [0] 4 9" xfId="407"/>
    <cellStyle name="쉼표 [0] 5" xfId="2"/>
    <cellStyle name="쉼표 [0] 5 2" xfId="7"/>
    <cellStyle name="쉼표 [0] 5 2 2" xfId="493"/>
    <cellStyle name="쉼표 [0] 5 3" xfId="368"/>
    <cellStyle name="쉼표 [0] 5 3 2" xfId="534"/>
    <cellStyle name="쉼표 [0] 6" xfId="366"/>
    <cellStyle name="쉼표 [0] 6 2" xfId="373"/>
    <cellStyle name="쉼표 [0] 6 3" xfId="552"/>
    <cellStyle name="쉼표 [0] 6 4" xfId="485"/>
    <cellStyle name="쉼표 [0] 6 5" xfId="571"/>
    <cellStyle name="쉼표 [0] 7" xfId="374"/>
    <cellStyle name="쉼표 [0] 8" xfId="375"/>
    <cellStyle name="쉼표 [0] 9" xfId="522"/>
    <cellStyle name="연결된 셀 2" xfId="332"/>
    <cellStyle name="연결된 셀 2 2" xfId="561"/>
    <cellStyle name="연결된 셀 3" xfId="333"/>
    <cellStyle name="연결된 셀 3 2" xfId="536"/>
    <cellStyle name="요약 2" xfId="334"/>
    <cellStyle name="요약 2 2" xfId="483"/>
    <cellStyle name="요약 3" xfId="335"/>
    <cellStyle name="요약 3 2" xfId="529"/>
    <cellStyle name="입력 2" xfId="336"/>
    <cellStyle name="입력 2 2" xfId="526"/>
    <cellStyle name="입력 3" xfId="337"/>
    <cellStyle name="입력 3 2" xfId="499"/>
    <cellStyle name="제목 1 2" xfId="338"/>
    <cellStyle name="제목 1 2 2" xfId="498"/>
    <cellStyle name="제목 1 3" xfId="339"/>
    <cellStyle name="제목 1 3 2" xfId="486"/>
    <cellStyle name="제목 2 2" xfId="340"/>
    <cellStyle name="제목 2 2 2" xfId="527"/>
    <cellStyle name="제목 2 3" xfId="341"/>
    <cellStyle name="제목 2 3 2" xfId="563"/>
    <cellStyle name="제목 3 2" xfId="342"/>
    <cellStyle name="제목 3 2 2" xfId="533"/>
    <cellStyle name="제목 3 3" xfId="343"/>
    <cellStyle name="제목 3 3 2" xfId="495"/>
    <cellStyle name="제목 4 2" xfId="344"/>
    <cellStyle name="제목 4 2 2" xfId="513"/>
    <cellStyle name="제목 4 3" xfId="345"/>
    <cellStyle name="제목 4 3 2" xfId="537"/>
    <cellStyle name="제목 5" xfId="346"/>
    <cellStyle name="제목 5 2" xfId="484"/>
    <cellStyle name="제목 6" xfId="347"/>
    <cellStyle name="제목 6 2" xfId="489"/>
    <cellStyle name="좋음 2" xfId="348"/>
    <cellStyle name="좋음 2 2" xfId="521"/>
    <cellStyle name="좋음 3" xfId="349"/>
    <cellStyle name="좋음 3 2" xfId="525"/>
    <cellStyle name="출력 2" xfId="350"/>
    <cellStyle name="출력 2 2" xfId="564"/>
    <cellStyle name="출력 3" xfId="351"/>
    <cellStyle name="출력 3 2" xfId="528"/>
    <cellStyle name="콤마 [0]_11기성내역서" xfId="464"/>
    <cellStyle name="콤마_11기성내역서" xfId="465"/>
    <cellStyle name="통화 [0] 2" xfId="9"/>
    <cellStyle name="통화 10" xfId="44"/>
    <cellStyle name="통화 100" xfId="133"/>
    <cellStyle name="통화 101" xfId="134"/>
    <cellStyle name="통화 102" xfId="135"/>
    <cellStyle name="통화 103" xfId="136"/>
    <cellStyle name="통화 104" xfId="137"/>
    <cellStyle name="통화 105" xfId="138"/>
    <cellStyle name="통화 106" xfId="139"/>
    <cellStyle name="통화 107" xfId="140"/>
    <cellStyle name="통화 108" xfId="141"/>
    <cellStyle name="통화 109" xfId="142"/>
    <cellStyle name="통화 11" xfId="38"/>
    <cellStyle name="통화 110" xfId="143"/>
    <cellStyle name="통화 111" xfId="144"/>
    <cellStyle name="통화 112" xfId="145"/>
    <cellStyle name="통화 113" xfId="146"/>
    <cellStyle name="통화 114" xfId="147"/>
    <cellStyle name="통화 115" xfId="148"/>
    <cellStyle name="통화 116" xfId="83"/>
    <cellStyle name="통화 117" xfId="87"/>
    <cellStyle name="통화 118" xfId="77"/>
    <cellStyle name="통화 119" xfId="86"/>
    <cellStyle name="통화 12" xfId="43"/>
    <cellStyle name="통화 120" xfId="149"/>
    <cellStyle name="통화 121" xfId="151"/>
    <cellStyle name="통화 122" xfId="150"/>
    <cellStyle name="통화 123" xfId="158"/>
    <cellStyle name="통화 124" xfId="171"/>
    <cellStyle name="통화 125" xfId="159"/>
    <cellStyle name="통화 126" xfId="170"/>
    <cellStyle name="통화 127" xfId="152"/>
    <cellStyle name="통화 128" xfId="177"/>
    <cellStyle name="통화 129" xfId="153"/>
    <cellStyle name="통화 13" xfId="39"/>
    <cellStyle name="통화 130" xfId="176"/>
    <cellStyle name="통화 131" xfId="154"/>
    <cellStyle name="통화 132" xfId="175"/>
    <cellStyle name="통화 133" xfId="155"/>
    <cellStyle name="통화 134" xfId="174"/>
    <cellStyle name="통화 135" xfId="156"/>
    <cellStyle name="통화 136" xfId="173"/>
    <cellStyle name="통화 137" xfId="157"/>
    <cellStyle name="통화 138" xfId="172"/>
    <cellStyle name="통화 139" xfId="178"/>
    <cellStyle name="통화 14" xfId="51"/>
    <cellStyle name="통화 140" xfId="179"/>
    <cellStyle name="통화 141" xfId="180"/>
    <cellStyle name="통화 142" xfId="181"/>
    <cellStyle name="통화 143" xfId="182"/>
    <cellStyle name="통화 144" xfId="183"/>
    <cellStyle name="통화 145" xfId="184"/>
    <cellStyle name="통화 146" xfId="185"/>
    <cellStyle name="통화 147" xfId="186"/>
    <cellStyle name="통화 148" xfId="187"/>
    <cellStyle name="통화 149" xfId="188"/>
    <cellStyle name="통화 15" xfId="58"/>
    <cellStyle name="통화 150" xfId="189"/>
    <cellStyle name="통화 151" xfId="190"/>
    <cellStyle name="통화 152" xfId="191"/>
    <cellStyle name="통화 153" xfId="192"/>
    <cellStyle name="통화 154" xfId="193"/>
    <cellStyle name="통화 155" xfId="194"/>
    <cellStyle name="통화 156" xfId="195"/>
    <cellStyle name="통화 157" xfId="196"/>
    <cellStyle name="통화 158" xfId="197"/>
    <cellStyle name="통화 159" xfId="198"/>
    <cellStyle name="통화 16" xfId="50"/>
    <cellStyle name="통화 160" xfId="199"/>
    <cellStyle name="통화 161" xfId="200"/>
    <cellStyle name="통화 162" xfId="201"/>
    <cellStyle name="통화 163" xfId="202"/>
    <cellStyle name="통화 164" xfId="161"/>
    <cellStyle name="통화 165" xfId="204"/>
    <cellStyle name="통화 166" xfId="160"/>
    <cellStyle name="통화 167" xfId="203"/>
    <cellStyle name="통화 168" xfId="169"/>
    <cellStyle name="통화 169" xfId="208"/>
    <cellStyle name="통화 17" xfId="57"/>
    <cellStyle name="통화 170" xfId="168"/>
    <cellStyle name="통화 171" xfId="207"/>
    <cellStyle name="통화 172" xfId="167"/>
    <cellStyle name="통화 173" xfId="206"/>
    <cellStyle name="통화 174" xfId="166"/>
    <cellStyle name="통화 175" xfId="205"/>
    <cellStyle name="통화 176" xfId="162"/>
    <cellStyle name="통화 177" xfId="210"/>
    <cellStyle name="통화 178" xfId="215"/>
    <cellStyle name="통화 179" xfId="209"/>
    <cellStyle name="통화 18" xfId="54"/>
    <cellStyle name="통화 180" xfId="214"/>
    <cellStyle name="통화 181" xfId="164"/>
    <cellStyle name="통화 182" xfId="221"/>
    <cellStyle name="통화 183" xfId="212"/>
    <cellStyle name="통화 184" xfId="220"/>
    <cellStyle name="통화 185" xfId="165"/>
    <cellStyle name="통화 186" xfId="219"/>
    <cellStyle name="통화 187" xfId="163"/>
    <cellStyle name="통화 188" xfId="218"/>
    <cellStyle name="통화 189" xfId="211"/>
    <cellStyle name="통화 19" xfId="35"/>
    <cellStyle name="통화 190" xfId="217"/>
    <cellStyle name="통화 191" xfId="213"/>
    <cellStyle name="통화 192" xfId="216"/>
    <cellStyle name="통화 193" xfId="222"/>
    <cellStyle name="통화 194" xfId="223"/>
    <cellStyle name="통화 195" xfId="224"/>
    <cellStyle name="통화 196" xfId="231"/>
    <cellStyle name="통화 197" xfId="234"/>
    <cellStyle name="통화 198" xfId="232"/>
    <cellStyle name="통화 199" xfId="233"/>
    <cellStyle name="통화 2" xfId="8"/>
    <cellStyle name="통화 20" xfId="55"/>
    <cellStyle name="통화 200" xfId="225"/>
    <cellStyle name="통화 201" xfId="240"/>
    <cellStyle name="통화 202" xfId="226"/>
    <cellStyle name="통화 203" xfId="239"/>
    <cellStyle name="통화 204" xfId="227"/>
    <cellStyle name="통화 205" xfId="238"/>
    <cellStyle name="통화 206" xfId="228"/>
    <cellStyle name="통화 207" xfId="237"/>
    <cellStyle name="통화 208" xfId="229"/>
    <cellStyle name="통화 209" xfId="236"/>
    <cellStyle name="통화 21" xfId="36"/>
    <cellStyle name="통화 210" xfId="230"/>
    <cellStyle name="통화 211" xfId="235"/>
    <cellStyle name="통화 212" xfId="241"/>
    <cellStyle name="통화 213" xfId="242"/>
    <cellStyle name="통화 214" xfId="243"/>
    <cellStyle name="통화 215" xfId="244"/>
    <cellStyle name="통화 216" xfId="245"/>
    <cellStyle name="통화 217" xfId="246"/>
    <cellStyle name="통화 218" xfId="247"/>
    <cellStyle name="통화 219" xfId="248"/>
    <cellStyle name="통화 22" xfId="49"/>
    <cellStyle name="통화 220" xfId="249"/>
    <cellStyle name="통화 221" xfId="250"/>
    <cellStyle name="통화 222" xfId="251"/>
    <cellStyle name="통화 223" xfId="252"/>
    <cellStyle name="통화 224" xfId="253"/>
    <cellStyle name="통화 225" xfId="254"/>
    <cellStyle name="통화 226" xfId="255"/>
    <cellStyle name="통화 227" xfId="259"/>
    <cellStyle name="통화 228" xfId="262"/>
    <cellStyle name="통화 229" xfId="263"/>
    <cellStyle name="통화 23" xfId="37"/>
    <cellStyle name="통화 230" xfId="261"/>
    <cellStyle name="통화 231" xfId="257"/>
    <cellStyle name="통화 232" xfId="265"/>
    <cellStyle name="통화 233" xfId="264"/>
    <cellStyle name="통화 234" xfId="266"/>
    <cellStyle name="통화 235" xfId="268"/>
    <cellStyle name="통화 236" xfId="267"/>
    <cellStyle name="통화 237" xfId="269"/>
    <cellStyle name="통화 238" xfId="260"/>
    <cellStyle name="통화 239" xfId="358"/>
    <cellStyle name="통화 24" xfId="47"/>
    <cellStyle name="통화 240" xfId="356"/>
    <cellStyle name="통화 241" xfId="354"/>
    <cellStyle name="통화 242" xfId="359"/>
    <cellStyle name="통화 243" xfId="357"/>
    <cellStyle name="통화 244" xfId="360"/>
    <cellStyle name="통화 245" xfId="362"/>
    <cellStyle name="통화 246" xfId="355"/>
    <cellStyle name="통화 247" xfId="361"/>
    <cellStyle name="통화 248" xfId="258"/>
    <cellStyle name="통화 249" xfId="364"/>
    <cellStyle name="통화 25" xfId="53"/>
    <cellStyle name="통화 250" xfId="378"/>
    <cellStyle name="통화 251" xfId="386"/>
    <cellStyle name="통화 252" xfId="380"/>
    <cellStyle name="통화 253" xfId="388"/>
    <cellStyle name="통화 254" xfId="379"/>
    <cellStyle name="통화 255" xfId="387"/>
    <cellStyle name="통화 256" xfId="381"/>
    <cellStyle name="통화 257" xfId="385"/>
    <cellStyle name="통화 258" xfId="389"/>
    <cellStyle name="통화 259" xfId="383"/>
    <cellStyle name="통화 26" xfId="59"/>
    <cellStyle name="통화 260" xfId="390"/>
    <cellStyle name="통화 261" xfId="384"/>
    <cellStyle name="통화 262" xfId="382"/>
    <cellStyle name="통화 263" xfId="394"/>
    <cellStyle name="통화 264" xfId="377"/>
    <cellStyle name="통화 265" xfId="392"/>
    <cellStyle name="통화 266" xfId="393"/>
    <cellStyle name="통화 267" xfId="397"/>
    <cellStyle name="통화 268" xfId="391"/>
    <cellStyle name="통화 269" xfId="396"/>
    <cellStyle name="통화 27" xfId="60"/>
    <cellStyle name="통화 270" xfId="398"/>
    <cellStyle name="통화 271" xfId="395"/>
    <cellStyle name="통화 272" xfId="399"/>
    <cellStyle name="통화 273" xfId="376"/>
    <cellStyle name="통화 274" xfId="400"/>
    <cellStyle name="통화 275" xfId="401"/>
    <cellStyle name="통화 276" xfId="403"/>
    <cellStyle name="통화 277" xfId="402"/>
    <cellStyle name="통화 278" xfId="404"/>
    <cellStyle name="통화 279" xfId="410"/>
    <cellStyle name="통화 28" xfId="61"/>
    <cellStyle name="통화 280" xfId="414"/>
    <cellStyle name="통화 281" xfId="411"/>
    <cellStyle name="통화 282" xfId="412"/>
    <cellStyle name="통화 283" xfId="417"/>
    <cellStyle name="통화 284" xfId="416"/>
    <cellStyle name="통화 285" xfId="413"/>
    <cellStyle name="통화 286" xfId="427"/>
    <cellStyle name="통화 287" xfId="422"/>
    <cellStyle name="통화 288" xfId="424"/>
    <cellStyle name="통화 289" xfId="421"/>
    <cellStyle name="통화 29" xfId="62"/>
    <cellStyle name="통화 290" xfId="426"/>
    <cellStyle name="통화 291" xfId="418"/>
    <cellStyle name="통화 292" xfId="432"/>
    <cellStyle name="통화 293" xfId="419"/>
    <cellStyle name="통화 294" xfId="428"/>
    <cellStyle name="통화 295" xfId="430"/>
    <cellStyle name="통화 296" xfId="429"/>
    <cellStyle name="통화 297" xfId="434"/>
    <cellStyle name="통화 298" xfId="423"/>
    <cellStyle name="통화 299" xfId="431"/>
    <cellStyle name="통화 3" xfId="33"/>
    <cellStyle name="통화 30" xfId="63"/>
    <cellStyle name="통화 300" xfId="433"/>
    <cellStyle name="통화 301" xfId="435"/>
    <cellStyle name="통화 302" xfId="425"/>
    <cellStyle name="통화 303" xfId="436"/>
    <cellStyle name="통화 304" xfId="438"/>
    <cellStyle name="통화 305" xfId="420"/>
    <cellStyle name="통화 306" xfId="439"/>
    <cellStyle name="통화 307" xfId="440"/>
    <cellStyle name="통화 308" xfId="437"/>
    <cellStyle name="통화 309" xfId="442"/>
    <cellStyle name="통화 31" xfId="64"/>
    <cellStyle name="통화 310" xfId="445"/>
    <cellStyle name="통화 311" xfId="441"/>
    <cellStyle name="통화 312" xfId="444"/>
    <cellStyle name="통화 313" xfId="443"/>
    <cellStyle name="통화 314" xfId="446"/>
    <cellStyle name="통화 315" xfId="447"/>
    <cellStyle name="통화 316" xfId="453"/>
    <cellStyle name="통화 317" xfId="448"/>
    <cellStyle name="통화 318" xfId="451"/>
    <cellStyle name="통화 319" xfId="468"/>
    <cellStyle name="통화 32" xfId="65"/>
    <cellStyle name="통화 320" xfId="469"/>
    <cellStyle name="통화 321" xfId="471"/>
    <cellStyle name="통화 322" xfId="474"/>
    <cellStyle name="통화 323" xfId="472"/>
    <cellStyle name="통화 324" xfId="476"/>
    <cellStyle name="통화 325" xfId="473"/>
    <cellStyle name="통화 326" xfId="467"/>
    <cellStyle name="통화 33" xfId="66"/>
    <cellStyle name="통화 34" xfId="67"/>
    <cellStyle name="통화 35" xfId="68"/>
    <cellStyle name="통화 36" xfId="69"/>
    <cellStyle name="통화 37" xfId="70"/>
    <cellStyle name="통화 38" xfId="52"/>
    <cellStyle name="통화 39" xfId="34"/>
    <cellStyle name="통화 4" xfId="42"/>
    <cellStyle name="통화 40" xfId="71"/>
    <cellStyle name="통화 41" xfId="56"/>
    <cellStyle name="통화 42" xfId="48"/>
    <cellStyle name="통화 43" xfId="76"/>
    <cellStyle name="통화 44" xfId="75"/>
    <cellStyle name="통화 45" xfId="72"/>
    <cellStyle name="통화 46" xfId="73"/>
    <cellStyle name="통화 47" xfId="74"/>
    <cellStyle name="통화 48" xfId="82"/>
    <cellStyle name="통화 49" xfId="85"/>
    <cellStyle name="통화 5" xfId="40"/>
    <cellStyle name="통화 50" xfId="94"/>
    <cellStyle name="통화 51" xfId="84"/>
    <cellStyle name="통화 52" xfId="81"/>
    <cellStyle name="통화 53" xfId="93"/>
    <cellStyle name="통화 54" xfId="97"/>
    <cellStyle name="통화 55" xfId="92"/>
    <cellStyle name="통화 56" xfId="96"/>
    <cellStyle name="통화 57" xfId="91"/>
    <cellStyle name="통화 58" xfId="95"/>
    <cellStyle name="통화 59" xfId="90"/>
    <cellStyle name="통화 6" xfId="46"/>
    <cellStyle name="통화 60" xfId="78"/>
    <cellStyle name="통화 61" xfId="89"/>
    <cellStyle name="통화 62" xfId="79"/>
    <cellStyle name="통화 63" xfId="88"/>
    <cellStyle name="통화 64" xfId="80"/>
    <cellStyle name="통화 65" xfId="98"/>
    <cellStyle name="통화 66" xfId="99"/>
    <cellStyle name="통화 67" xfId="100"/>
    <cellStyle name="통화 68" xfId="101"/>
    <cellStyle name="통화 69" xfId="102"/>
    <cellStyle name="통화 7" xfId="41"/>
    <cellStyle name="통화 70" xfId="103"/>
    <cellStyle name="통화 71" xfId="104"/>
    <cellStyle name="통화 72" xfId="105"/>
    <cellStyle name="통화 73" xfId="106"/>
    <cellStyle name="통화 74" xfId="107"/>
    <cellStyle name="통화 75" xfId="108"/>
    <cellStyle name="통화 76" xfId="109"/>
    <cellStyle name="통화 77" xfId="110"/>
    <cellStyle name="통화 78" xfId="111"/>
    <cellStyle name="통화 79" xfId="112"/>
    <cellStyle name="통화 8" xfId="45"/>
    <cellStyle name="통화 80" xfId="113"/>
    <cellStyle name="통화 81" xfId="114"/>
    <cellStyle name="통화 82" xfId="115"/>
    <cellStyle name="통화 83" xfId="116"/>
    <cellStyle name="통화 84" xfId="117"/>
    <cellStyle name="통화 85" xfId="118"/>
    <cellStyle name="통화 86" xfId="119"/>
    <cellStyle name="통화 87" xfId="120"/>
    <cellStyle name="통화 88" xfId="121"/>
    <cellStyle name="통화 89" xfId="122"/>
    <cellStyle name="통화 9" xfId="32"/>
    <cellStyle name="통화 90" xfId="123"/>
    <cellStyle name="통화 91" xfId="124"/>
    <cellStyle name="통화 92" xfId="125"/>
    <cellStyle name="통화 93" xfId="126"/>
    <cellStyle name="통화 94" xfId="127"/>
    <cellStyle name="통화 95" xfId="128"/>
    <cellStyle name="통화 96" xfId="129"/>
    <cellStyle name="통화 97" xfId="130"/>
    <cellStyle name="통화 98" xfId="131"/>
    <cellStyle name="통화 99" xfId="132"/>
    <cellStyle name="표준" xfId="0" builtinId="0"/>
    <cellStyle name="표준 106" xfId="10"/>
    <cellStyle name="표준 107" xfId="11"/>
    <cellStyle name="표준 109" xfId="12"/>
    <cellStyle name="표준 165" xfId="13"/>
    <cellStyle name="표준 167" xfId="14"/>
    <cellStyle name="표준 169" xfId="15"/>
    <cellStyle name="표준 170" xfId="16"/>
    <cellStyle name="표준 177" xfId="17"/>
    <cellStyle name="표준 189" xfId="18"/>
    <cellStyle name="표준 196" xfId="19"/>
    <cellStyle name="표준 2" xfId="1"/>
    <cellStyle name="표준 2 2" xfId="352"/>
    <cellStyle name="표준 2 2 2" xfId="555"/>
    <cellStyle name="표준 2 3" xfId="365"/>
    <cellStyle name="표준 2 3 2" xfId="500"/>
    <cellStyle name="표준 2 3 3" xfId="516"/>
    <cellStyle name="표준 2 4" xfId="573"/>
    <cellStyle name="표준 212" xfId="20"/>
    <cellStyle name="표준 212 2" xfId="560"/>
    <cellStyle name="표준 3" xfId="353"/>
    <cellStyle name="표준 3 2" xfId="509"/>
    <cellStyle name="표준 4" xfId="21"/>
    <cellStyle name="표준 4 2" xfId="524"/>
    <cellStyle name="표준 5" xfId="531"/>
    <cellStyle name="표준 65" xfId="22"/>
    <cellStyle name="표준 67" xfId="23"/>
    <cellStyle name="표준 68" xfId="24"/>
    <cellStyle name="표준 69" xfId="25"/>
    <cellStyle name="표준 71" xfId="26"/>
    <cellStyle name="표준 73" xfId="27"/>
    <cellStyle name="표준 74" xfId="28"/>
    <cellStyle name="표준 78" xfId="29"/>
    <cellStyle name="표준 81" xfId="30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11</xdr:col>
      <xdr:colOff>95250</xdr:colOff>
      <xdr:row>6</xdr:row>
      <xdr:rowOff>0</xdr:rowOff>
    </xdr:to>
    <xdr:sp macro="" textlink="">
      <xdr:nvSpPr>
        <xdr:cNvPr id="1027" name="Text Box 3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12</xdr:col>
      <xdr:colOff>76200</xdr:colOff>
      <xdr:row>6</xdr:row>
      <xdr:rowOff>0</xdr:rowOff>
    </xdr:to>
    <xdr:sp macro="" textlink="">
      <xdr:nvSpPr>
        <xdr:cNvPr id="2051" name="Text Box 3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11</xdr:col>
      <xdr:colOff>542925</xdr:colOff>
      <xdr:row>6</xdr:row>
      <xdr:rowOff>0</xdr:rowOff>
    </xdr:to>
    <xdr:sp macro="" textlink="">
      <xdr:nvSpPr>
        <xdr:cNvPr id="3076" name="Text Box 4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13</xdr:col>
      <xdr:colOff>190500</xdr:colOff>
      <xdr:row>8</xdr:row>
      <xdr:rowOff>0</xdr:rowOff>
    </xdr:to>
    <xdr:sp macro="" textlink="">
      <xdr:nvSpPr>
        <xdr:cNvPr id="4099" name="Text Box 3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1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2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3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9.bin"/><Relationship Id="rId4" Type="http://schemas.openxmlformats.org/officeDocument/2006/relationships/comments" Target="../comments6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45"/>
  <sheetViews>
    <sheetView zoomScaleNormal="100" workbookViewId="0">
      <selection activeCell="J20" sqref="J20"/>
    </sheetView>
  </sheetViews>
  <sheetFormatPr defaultRowHeight="16.5"/>
  <cols>
    <col min="1" max="1" width="7.25" customWidth="1"/>
    <col min="2" max="2" width="10.375" style="42" customWidth="1"/>
    <col min="3" max="3" width="14.625" style="52" customWidth="1"/>
    <col min="4" max="4" width="5.625" style="42" customWidth="1"/>
    <col min="5" max="5" width="14.625" style="52" customWidth="1"/>
    <col min="6" max="6" width="12.125" style="461" customWidth="1"/>
    <col min="7" max="7" width="14.625" style="453" customWidth="1"/>
    <col min="8" max="8" width="7.625" style="42" customWidth="1"/>
    <col min="9" max="9" width="14.625" style="52" customWidth="1"/>
    <col min="10" max="10" width="5.625" style="42" customWidth="1"/>
    <col min="11" max="11" width="14.625" style="453" customWidth="1"/>
    <col min="12" max="12" width="5.625" style="42" customWidth="1"/>
    <col min="13" max="13" width="14.625" style="54" customWidth="1"/>
    <col min="14" max="14" width="9.375" customWidth="1"/>
    <col min="15" max="15" width="2" customWidth="1"/>
    <col min="16" max="17" width="5.625" hidden="1" customWidth="1"/>
    <col min="18" max="18" width="9.125" style="42" hidden="1" customWidth="1"/>
    <col min="19" max="19" width="6.125" style="42" hidden="1" customWidth="1"/>
    <col min="20" max="20" width="38.125" hidden="1" customWidth="1"/>
    <col min="21" max="21" width="5.625" hidden="1" customWidth="1"/>
    <col min="22" max="22" width="19.375" hidden="1" customWidth="1"/>
    <col min="23" max="23" width="10.125" hidden="1" customWidth="1"/>
    <col min="24" max="24" width="14.125" bestFit="1" customWidth="1"/>
    <col min="25" max="27" width="11.875" bestFit="1" customWidth="1"/>
    <col min="29" max="29" width="9.375" bestFit="1" customWidth="1"/>
    <col min="30" max="30" width="9.875" customWidth="1"/>
  </cols>
  <sheetData>
    <row r="1" spans="1:29" ht="26.25" customHeight="1">
      <c r="A1" s="151" t="s">
        <v>555</v>
      </c>
      <c r="B1" s="152"/>
      <c r="C1" s="153"/>
      <c r="D1" s="152"/>
      <c r="E1" s="153"/>
      <c r="F1" s="455"/>
      <c r="G1" s="446"/>
      <c r="H1" s="152"/>
      <c r="I1" s="154"/>
      <c r="J1" s="152"/>
      <c r="K1" s="446"/>
      <c r="L1" s="152"/>
      <c r="M1" s="155"/>
      <c r="N1" s="156"/>
    </row>
    <row r="2" spans="1:29">
      <c r="A2" s="684" t="s">
        <v>481</v>
      </c>
      <c r="B2" s="683" t="s">
        <v>484</v>
      </c>
      <c r="C2" s="683"/>
      <c r="D2" s="683" t="s">
        <v>486</v>
      </c>
      <c r="E2" s="683"/>
      <c r="F2" s="682" t="s">
        <v>487</v>
      </c>
      <c r="G2" s="682"/>
      <c r="H2" s="683" t="s">
        <v>488</v>
      </c>
      <c r="I2" s="683"/>
      <c r="J2" s="683" t="s">
        <v>489</v>
      </c>
      <c r="K2" s="683"/>
      <c r="L2" s="683" t="s">
        <v>490</v>
      </c>
      <c r="M2" s="683"/>
      <c r="N2" s="678" t="s">
        <v>482</v>
      </c>
      <c r="O2" s="46"/>
      <c r="P2" s="46"/>
      <c r="Q2" s="46"/>
    </row>
    <row r="3" spans="1:29">
      <c r="A3" s="684"/>
      <c r="B3" s="380" t="s">
        <v>485</v>
      </c>
      <c r="C3" s="157" t="s">
        <v>483</v>
      </c>
      <c r="D3" s="380" t="s">
        <v>485</v>
      </c>
      <c r="E3" s="157" t="s">
        <v>483</v>
      </c>
      <c r="F3" s="456" t="s">
        <v>485</v>
      </c>
      <c r="G3" s="447" t="s">
        <v>483</v>
      </c>
      <c r="H3" s="380" t="s">
        <v>485</v>
      </c>
      <c r="I3" s="157" t="s">
        <v>483</v>
      </c>
      <c r="J3" s="380" t="s">
        <v>485</v>
      </c>
      <c r="K3" s="447" t="s">
        <v>483</v>
      </c>
      <c r="L3" s="380" t="s">
        <v>485</v>
      </c>
      <c r="M3" s="157" t="s">
        <v>483</v>
      </c>
      <c r="N3" s="678"/>
      <c r="O3" s="46"/>
      <c r="P3" s="46"/>
      <c r="Q3" s="46"/>
    </row>
    <row r="4" spans="1:29">
      <c r="A4" s="382" t="s">
        <v>484</v>
      </c>
      <c r="B4" s="383">
        <f t="shared" ref="B4:K4" si="0">SUM(B5:B7)</f>
        <v>270</v>
      </c>
      <c r="C4" s="164">
        <f t="shared" si="0"/>
        <v>12923488.499999998</v>
      </c>
      <c r="D4" s="164">
        <f t="shared" si="0"/>
        <v>2</v>
      </c>
      <c r="E4" s="164">
        <f t="shared" si="0"/>
        <v>575848.80000000005</v>
      </c>
      <c r="F4" s="447">
        <f t="shared" si="0"/>
        <v>69</v>
      </c>
      <c r="G4" s="447">
        <f t="shared" si="0"/>
        <v>9988993.0999999996</v>
      </c>
      <c r="H4" s="164">
        <f t="shared" si="0"/>
        <v>140</v>
      </c>
      <c r="I4" s="164">
        <f t="shared" si="0"/>
        <v>499980.6</v>
      </c>
      <c r="J4" s="164">
        <f t="shared" si="0"/>
        <v>28</v>
      </c>
      <c r="K4" s="447">
        <f t="shared" si="0"/>
        <v>1826080.4</v>
      </c>
      <c r="L4" s="164">
        <f>SUM(L5:L7)</f>
        <v>31</v>
      </c>
      <c r="M4" s="164">
        <f>SUM(M5:M7)</f>
        <v>32585.600000000006</v>
      </c>
      <c r="N4" s="381"/>
      <c r="O4" s="47"/>
      <c r="P4" s="47"/>
      <c r="Q4" s="47"/>
      <c r="X4" s="41" t="s">
        <v>658</v>
      </c>
      <c r="Y4" s="137">
        <v>45460000</v>
      </c>
      <c r="Z4" s="137">
        <v>26410000</v>
      </c>
      <c r="AA4" s="137">
        <v>69770000</v>
      </c>
    </row>
    <row r="5" spans="1:29">
      <c r="A5" s="382" t="s">
        <v>491</v>
      </c>
      <c r="B5" s="383">
        <f t="shared" ref="B5:B7" si="1">D5+F5+H5+J5+L5</f>
        <v>62</v>
      </c>
      <c r="C5" s="164">
        <f>E5+G5+I5+K5+M5</f>
        <v>2784823.8999999994</v>
      </c>
      <c r="D5" s="164">
        <f>SUMIF(도시자연!$D$8:$D$11,"*수정구*",도시자연!$F$8:$F$11)</f>
        <v>0</v>
      </c>
      <c r="E5" s="164">
        <f>SUMIF(도시자연!$D$8:$D$11,"*수정구*",도시자연!$G$8:$G$11)</f>
        <v>0</v>
      </c>
      <c r="F5" s="447">
        <f>SUMIF(근린!$D$8:$D$98,"*수정구*",근린!$F$8:$F$98)</f>
        <v>18</v>
      </c>
      <c r="G5" s="447">
        <f>SUMIF(근린!$D$8:$D$98,"*수정구*",근린!$G$8:$G$98)</f>
        <v>1950849.4999999998</v>
      </c>
      <c r="H5" s="164">
        <f>SUMIF(어린이!$D$8:$D$201,"*수정구*",어린이!$F$8:$F$201)</f>
        <v>24</v>
      </c>
      <c r="I5" s="164">
        <f>SUMIF(어린이!$D$8:$D$201,"*수정구*",어린이!$G$8:$G$201)</f>
        <v>76480.2</v>
      </c>
      <c r="J5" s="164">
        <f>(SUMIF(역사!$D$8:$D$20,"*수정구*",역사!$F$8:$F$20)+SUMIF(문화!$D$8:$D$20,"*수정구*",문화!$F$8:$F$20)+SUMIF(수변!$D$8:$D$21,"*수정구*",수변!$F$8:$F$21)+SUMIF(묘지!$D$20,"*수정구*",묘지!$F$20)+SUMIF(체육!$D$8:$D$20,"*수정구*",체육!$F$8:$F$20))</f>
        <v>8</v>
      </c>
      <c r="K5" s="447">
        <f>(SUMIF(역사!$D$8:$D$20,"*수정구*",역사!$G$8:$G$20)+SUMIF(문화!$D$8:$D$20,"*수정구*",문화!$G$8:$G$20)+SUMIF(수변!$D$8:$D$21,"*수정구*",수변!$G$8:$G$21)+SUMIF(묘지!$D$20,"*수정구*",묘지!$G$20)+SUMIF(체육!$D$8:$D$20,"*수정구*",체육!$G$8:$G$20))</f>
        <v>742629.89999999991</v>
      </c>
      <c r="L5" s="447">
        <f>SUMIF(소공원!$D$8:$D$100,"*수정구*",소공원!$F$8:$F$100)</f>
        <v>12</v>
      </c>
      <c r="M5" s="447">
        <f>SUMIF(소공원!$D$8:$D$100,"*수정구*",소공원!$G$8:$G$100)</f>
        <v>14864.300000000001</v>
      </c>
      <c r="N5" s="381"/>
      <c r="O5" s="47"/>
      <c r="P5" s="47"/>
      <c r="Q5" s="47"/>
      <c r="X5" s="651" t="s">
        <v>659</v>
      </c>
      <c r="Y5" s="653">
        <v>232337</v>
      </c>
      <c r="Z5" s="653">
        <v>204000</v>
      </c>
      <c r="AA5" s="653">
        <v>469840</v>
      </c>
      <c r="AB5" s="41" t="s">
        <v>838</v>
      </c>
    </row>
    <row r="6" spans="1:29">
      <c r="A6" s="382" t="s">
        <v>492</v>
      </c>
      <c r="B6" s="383">
        <f t="shared" si="1"/>
        <v>55</v>
      </c>
      <c r="C6" s="164">
        <f>E6+G6+I6+K6+M6</f>
        <v>2122069.5</v>
      </c>
      <c r="D6" s="164">
        <f>SUMIF(도시자연!$D$8:$D$11,"*중원구*",도시자연!$F$8:$F$11)</f>
        <v>0</v>
      </c>
      <c r="E6" s="164">
        <f>SUMIF(도시자연!$D$8:$D$11,"*중원구*",도시자연!$G$8:$G$11)</f>
        <v>0</v>
      </c>
      <c r="F6" s="447">
        <f>SUMIF(근린!$D$8:$D$100,"*중원구*",근린!$F$8:$F$100)</f>
        <v>15</v>
      </c>
      <c r="G6" s="447">
        <f>SUMIF(근린!$D$8:$D$100,"*중원구*",근린!$G$8:$G$100)</f>
        <v>1882895.4000000001</v>
      </c>
      <c r="H6" s="164">
        <f>SUMIF(어린이!$D$8:$D$201,"*중원구*",어린이!$F$8:$F$201)</f>
        <v>21</v>
      </c>
      <c r="I6" s="164">
        <f>SUMIF(어린이!$D$8:$D$201,"*중원구*",어린이!$G$8:$G$201)</f>
        <v>62532.799999999996</v>
      </c>
      <c r="J6" s="164">
        <f>(SUMIF(역사!$D$8:$D$20,"*중원구*",역사!$F$8:$F$20)+SUMIF(문화!$D$8:$D$20,"*중원구*",문화!$F$8:$F$20)+SUMIF(수변!$D$8:$D$21,"*중원구*",수변!$F$8:$F$21)+SUMIF(묘지!$D$20,"*중원구*",묘지!$F$20)+SUMIF(체육!$D$8:$D$20,"*중원구*",체육!$F$8:$F$20))</f>
        <v>2</v>
      </c>
      <c r="K6" s="447">
        <f>(SUMIF(역사!$D$8:$D$20,"*중원구*",역사!$G$8:$G$20)+SUMIF(문화!$D$8:$D$20,"*중원구*",문화!$G$8:$G$20)+SUMIF(수변!$D$8:$D$21,"*중원구*",수변!$G$8:$G$21)+SUMIF(묘지!$D$20,"*중원구*",묘지!$G$20)+SUMIF(체육!$D$8:$D$20,"*중원구*",체육!$G$8:$G$20))</f>
        <v>162886.90000000002</v>
      </c>
      <c r="L6" s="164">
        <f>SUMIF(소공원!$D$8:$D$100,"*중원구*",소공원!$F$8:$F$100)</f>
        <v>17</v>
      </c>
      <c r="M6" s="164">
        <f>SUMIF(소공원!$D$8:$D$100,"*중원구*",소공원!$G$8:$G$100)</f>
        <v>13754.400000000001</v>
      </c>
      <c r="N6" s="381"/>
      <c r="O6" s="47"/>
      <c r="P6" s="47"/>
      <c r="Q6" s="47"/>
      <c r="Y6" s="466" t="s">
        <v>637</v>
      </c>
      <c r="Z6" s="466" t="s">
        <v>638</v>
      </c>
      <c r="AA6" s="466" t="s">
        <v>639</v>
      </c>
    </row>
    <row r="7" spans="1:29">
      <c r="A7" s="382" t="s">
        <v>493</v>
      </c>
      <c r="B7" s="383">
        <f t="shared" si="1"/>
        <v>153</v>
      </c>
      <c r="C7" s="164">
        <f>E7+G7+I7+K7+M7</f>
        <v>8016595.0999999987</v>
      </c>
      <c r="D7" s="164">
        <f>SUMIF(도시자연!$D$8:$D$11,"*분당구*",도시자연!$F$8:$F$11)</f>
        <v>2</v>
      </c>
      <c r="E7" s="164">
        <f>SUMIF(도시자연!$D$8:$D$11,"*분당구*",도시자연!$G$8:$G$11)</f>
        <v>575848.80000000005</v>
      </c>
      <c r="F7" s="447">
        <f>SUMIF(근린!$D$8:$D$98,"*분당구*",근린!$F$8:$F$98)</f>
        <v>36</v>
      </c>
      <c r="G7" s="447">
        <f>SUMIF(근린!$D$8:$D$98,"*분당구*",근린!$G$8:$G$98)</f>
        <v>6155248.1999999993</v>
      </c>
      <c r="H7" s="447">
        <f>SUMIF(어린이!$D$8:$D$201,"*분당구*",어린이!$F$8:$F$201)</f>
        <v>95</v>
      </c>
      <c r="I7" s="447">
        <f>SUMIF(어린이!$D$8:$D$201,"*분당구*",어린이!$G$8:$G$201)</f>
        <v>360967.6</v>
      </c>
      <c r="J7" s="447">
        <f>(SUMIF(역사!$D$8:$D$20,"*분당구*",역사!$F$8:$F$20)+SUMIF(문화!$D$8:$D$20,"*분당구*",문화!$F$8:$F$20)+SUMIF(수변!$D$8:$D$21,"*분당구*",수변!$F$8:$F$21)+SUMIF(묘지!$D$8:$D$20,"*분당구*",묘지!$F$8:$F$20)+SUMIF(체육!$D$8:$D$20,"*분당구*",체육!$F$8:$F$20))</f>
        <v>18</v>
      </c>
      <c r="K7" s="447">
        <f>(SUMIF(역사!$D$8:$D$20,"*분당구*",역사!$G$8:$G$20)+SUMIF(문화!$D$8:$D$20,"*분당구*",문화!$G$8:$G$20)+SUMIF(수변!$D$8:$D$21,"*분당구*",수변!$G$8:$G$21)+SUMIF(묘지!$D$8:$D$20,"*분당구*",묘지!$G$8:$G$20)+SUMIF(체육!$D$8:$D$20,"*분당구*",체육!$G$8:$G$20))</f>
        <v>920563.6</v>
      </c>
      <c r="L7" s="447">
        <f>SUMIF(소공원!$D$8:$D$100,"*분당구*",소공원!$F$8:$F$100)</f>
        <v>2</v>
      </c>
      <c r="M7" s="447">
        <f>SUMIF(소공원!$D$8:$D$100,"*분당구*",소공원!$G$8:$G$100)</f>
        <v>3966.9</v>
      </c>
      <c r="N7" s="381">
        <v>0</v>
      </c>
      <c r="O7" s="47"/>
      <c r="P7" s="47"/>
      <c r="Q7" s="47"/>
      <c r="X7" s="41" t="s">
        <v>640</v>
      </c>
      <c r="Y7" s="136">
        <f>C5/Y4</f>
        <v>6.1258774747030342E-2</v>
      </c>
      <c r="Z7" s="136">
        <f>C6/Z4</f>
        <v>8.0350984475577439E-2</v>
      </c>
      <c r="AA7" s="136">
        <f>C7/AA4</f>
        <v>0.1149003167550523</v>
      </c>
      <c r="AC7" s="664">
        <f>C4/(Y5+Z5+AA5)</f>
        <v>14.261549895881267</v>
      </c>
    </row>
    <row r="8" spans="1:29">
      <c r="A8" s="158"/>
      <c r="B8" s="159"/>
      <c r="C8" s="160"/>
      <c r="D8" s="159"/>
      <c r="E8" s="160"/>
      <c r="F8" s="457"/>
      <c r="G8" s="448"/>
      <c r="H8" s="159"/>
      <c r="I8" s="160"/>
      <c r="J8" s="159"/>
      <c r="K8" s="448"/>
      <c r="L8" s="159"/>
      <c r="M8" s="161"/>
      <c r="N8" s="162"/>
      <c r="O8" s="48"/>
      <c r="P8" s="109"/>
      <c r="Q8" s="109"/>
      <c r="R8" s="110"/>
      <c r="S8" s="110"/>
      <c r="T8" s="109"/>
      <c r="U8" s="109"/>
      <c r="V8" s="109"/>
      <c r="W8" s="109"/>
      <c r="X8" s="117" t="s">
        <v>641</v>
      </c>
      <c r="Y8" s="136">
        <f>N13</f>
        <v>0.74109999999999998</v>
      </c>
      <c r="Z8" s="136">
        <f>N14</f>
        <v>0.90980000000000005</v>
      </c>
      <c r="AA8" s="136">
        <f>N15</f>
        <v>0.83560000000000001</v>
      </c>
    </row>
    <row r="9" spans="1:29">
      <c r="A9" s="163" t="s">
        <v>556</v>
      </c>
      <c r="B9" s="159"/>
      <c r="C9" s="160"/>
      <c r="D9" s="159"/>
      <c r="E9" s="160"/>
      <c r="F9" s="457"/>
      <c r="G9" s="448"/>
      <c r="H9" s="159"/>
      <c r="I9" s="160"/>
      <c r="J9" s="159"/>
      <c r="K9" s="448"/>
      <c r="L9" s="159"/>
      <c r="M9" s="161"/>
      <c r="N9" s="162"/>
      <c r="O9" s="48"/>
      <c r="P9" s="111"/>
      <c r="Q9" s="109"/>
      <c r="R9" s="110"/>
      <c r="S9" s="110"/>
      <c r="T9" s="109"/>
      <c r="U9" s="109"/>
      <c r="V9" s="109"/>
      <c r="W9" s="109"/>
      <c r="X9" s="117" t="s">
        <v>642</v>
      </c>
      <c r="Y9" s="138">
        <f>C5/Y5</f>
        <v>11.986140390897702</v>
      </c>
      <c r="Z9" s="138">
        <f>C6/Z5</f>
        <v>10.402301470588235</v>
      </c>
      <c r="AA9" s="138">
        <f>C7/AA5</f>
        <v>17.062393793631873</v>
      </c>
    </row>
    <row r="10" spans="1:29">
      <c r="A10" s="681" t="s">
        <v>481</v>
      </c>
      <c r="B10" s="677" t="s">
        <v>484</v>
      </c>
      <c r="C10" s="677"/>
      <c r="D10" s="677" t="s">
        <v>486</v>
      </c>
      <c r="E10" s="677"/>
      <c r="F10" s="682" t="s">
        <v>487</v>
      </c>
      <c r="G10" s="682"/>
      <c r="H10" s="677" t="s">
        <v>488</v>
      </c>
      <c r="I10" s="677"/>
      <c r="J10" s="677" t="s">
        <v>489</v>
      </c>
      <c r="K10" s="677"/>
      <c r="L10" s="677" t="s">
        <v>490</v>
      </c>
      <c r="M10" s="677"/>
      <c r="N10" s="678" t="s">
        <v>482</v>
      </c>
      <c r="O10" s="49"/>
      <c r="P10" s="686"/>
      <c r="Q10" s="112"/>
      <c r="R10" s="113"/>
      <c r="S10" s="113"/>
      <c r="T10" s="114"/>
      <c r="U10" s="685"/>
      <c r="V10" s="113"/>
      <c r="W10" s="115"/>
      <c r="X10" s="117" t="s">
        <v>643</v>
      </c>
      <c r="Y10" s="138">
        <f>C13/Y5</f>
        <v>8.8833969621713287</v>
      </c>
      <c r="Z10" s="138">
        <f>C14/Z5</f>
        <v>9.4640867647058826</v>
      </c>
      <c r="AA10" s="138">
        <f>C15/AA5</f>
        <v>14.258827898859185</v>
      </c>
    </row>
    <row r="11" spans="1:29" ht="16.5" customHeight="1">
      <c r="A11" s="681"/>
      <c r="B11" s="383" t="s">
        <v>485</v>
      </c>
      <c r="C11" s="164" t="s">
        <v>483</v>
      </c>
      <c r="D11" s="383" t="s">
        <v>485</v>
      </c>
      <c r="E11" s="164" t="s">
        <v>483</v>
      </c>
      <c r="F11" s="456" t="s">
        <v>485</v>
      </c>
      <c r="G11" s="447" t="s">
        <v>483</v>
      </c>
      <c r="H11" s="383" t="s">
        <v>485</v>
      </c>
      <c r="I11" s="164" t="s">
        <v>483</v>
      </c>
      <c r="J11" s="383" t="s">
        <v>485</v>
      </c>
      <c r="K11" s="447" t="s">
        <v>483</v>
      </c>
      <c r="L11" s="383" t="s">
        <v>485</v>
      </c>
      <c r="M11" s="164" t="s">
        <v>483</v>
      </c>
      <c r="N11" s="678"/>
      <c r="O11" s="49"/>
      <c r="P11" s="686"/>
      <c r="Q11" s="687"/>
      <c r="R11" s="687"/>
      <c r="S11" s="687"/>
      <c r="T11" s="116"/>
      <c r="U11" s="685"/>
      <c r="V11" s="117"/>
      <c r="W11" s="118"/>
      <c r="X11" s="109"/>
    </row>
    <row r="12" spans="1:29">
      <c r="A12" s="382" t="s">
        <v>484</v>
      </c>
      <c r="B12" s="383">
        <f>SUM(B13:B15)</f>
        <v>218</v>
      </c>
      <c r="C12" s="164">
        <f>SUM(C13:C15)</f>
        <v>10693983.199999999</v>
      </c>
      <c r="D12" s="164">
        <f t="shared" ref="D12:M12" si="2">SUM(D13:D15)</f>
        <v>0</v>
      </c>
      <c r="E12" s="164">
        <f t="shared" si="2"/>
        <v>0</v>
      </c>
      <c r="F12" s="447">
        <f>SUM(F13:F15)</f>
        <v>58</v>
      </c>
      <c r="G12" s="447">
        <f t="shared" si="2"/>
        <v>9037647</v>
      </c>
      <c r="H12" s="164">
        <f t="shared" si="2"/>
        <v>124</v>
      </c>
      <c r="I12" s="164">
        <f t="shared" si="2"/>
        <v>437025.6</v>
      </c>
      <c r="J12" s="164">
        <f t="shared" si="2"/>
        <v>10</v>
      </c>
      <c r="K12" s="447">
        <f t="shared" si="2"/>
        <v>1194527</v>
      </c>
      <c r="L12" s="164">
        <f t="shared" si="2"/>
        <v>26</v>
      </c>
      <c r="M12" s="164">
        <f t="shared" si="2"/>
        <v>24783.600000000002</v>
      </c>
      <c r="N12" s="381"/>
      <c r="O12" s="47"/>
      <c r="P12" s="686"/>
      <c r="Q12" s="687"/>
      <c r="R12" s="687"/>
      <c r="S12" s="687"/>
      <c r="T12" s="116"/>
      <c r="U12" s="685"/>
      <c r="V12" s="117"/>
      <c r="W12" s="118"/>
      <c r="X12" s="109"/>
    </row>
    <row r="13" spans="1:29">
      <c r="A13" s="382" t="s">
        <v>491</v>
      </c>
      <c r="B13" s="383">
        <f t="shared" ref="B13:B15" si="3">D13+F13+H13+J13+L13</f>
        <v>32</v>
      </c>
      <c r="C13" s="164">
        <f>E13+G13+I13+K13+M13</f>
        <v>2063941.7999999998</v>
      </c>
      <c r="D13" s="164">
        <f>SUMIF(도시자연!$D$8:$D$11,"*수정구*",도시자연!$K$8:$K$11)</f>
        <v>0</v>
      </c>
      <c r="E13" s="164">
        <f>SUMIF(도시자연!$D$8:$D$11,"*수정구*",도시자연!$L$8:$L$11)</f>
        <v>0</v>
      </c>
      <c r="F13" s="447">
        <f>SUMIF(근린!$D$8:$D$98,"*수정구*",근린!$I$8:$I$98)</f>
        <v>10</v>
      </c>
      <c r="G13" s="447">
        <f>SUMIF(근린!$D$8:$D$98,"*수정구*",근린!$J$8:$J$98)</f>
        <v>1614654.4999999998</v>
      </c>
      <c r="H13" s="164">
        <f>SUMIF(어린이!$D$8:$D$201,"*수정구*",어린이!$I$8:$I$201)</f>
        <v>12</v>
      </c>
      <c r="I13" s="164">
        <f>SUMIF(어린이!$D$8:$D$201,"*수정구*",어린이!$J$8:$J$201)</f>
        <v>29814.100000000002</v>
      </c>
      <c r="J13" s="164">
        <f>(SUMIF(역사!$D$8:$D$20,"*수정구*",역사!$I$8:$I$20)+SUMIF(문화!$D$8:$D$20,"*수정구*",문화!$I$8:$I$20)+SUMIF(수변!$D$8:$D$21,"*수정구*",수변!$I$8:$I$21)+SUMIF(묘지!$D$8:$D$20,"*수정구*",묘지!$I$8:$I$20)+SUMIF(체육!$D$8:$D$20,"*수정구*",체육!$I$8:$I$20))</f>
        <v>2</v>
      </c>
      <c r="K13" s="447">
        <f>(SUMIF(역사!$D$8:$D$20,"*수정구*",역사!$J$8:$J$20)+SUMIF(문화!$D$8:$D$20,"*수정구*",문화!$J$8:$J$20)+SUMIF(수변!$D$8:$D$21,"*수정구*",수변!$J$8:$J$21)+SUMIF(묘지!$D$8:$D$20,"*수정구*",묘지!$J$8:$J$20)+SUMIF(체육!$D$8:$D$20,"*수정구*",체육!$J$8:$J$20))</f>
        <v>409910.89999999997</v>
      </c>
      <c r="L13" s="447">
        <f>SUMIF(소공원!$D$8:$D$100,"*수정구*",소공원!$I$8:$I$100)</f>
        <v>8</v>
      </c>
      <c r="M13" s="447">
        <f>SUMIF(소공원!$D$8:$D$100,"*수정구*",소공원!$J$8:$J$100)</f>
        <v>9562.2999999999993</v>
      </c>
      <c r="N13" s="443">
        <f>TRUNC(C13/C5,4)</f>
        <v>0.74109999999999998</v>
      </c>
      <c r="O13" s="47"/>
      <c r="P13" s="686"/>
      <c r="Q13" s="687"/>
      <c r="R13" s="687"/>
      <c r="S13" s="687"/>
      <c r="T13" s="116"/>
      <c r="U13" s="685"/>
      <c r="V13" s="117"/>
      <c r="W13" s="118"/>
      <c r="X13" s="109"/>
      <c r="Y13" s="663">
        <f>C12/(Y5+Z5+AA5)</f>
        <v>11.801207931783745</v>
      </c>
    </row>
    <row r="14" spans="1:29">
      <c r="A14" s="382" t="s">
        <v>492</v>
      </c>
      <c r="B14" s="383">
        <f t="shared" si="3"/>
        <v>47</v>
      </c>
      <c r="C14" s="164">
        <f>E14+G14+I14+K14+M14</f>
        <v>1930673.7</v>
      </c>
      <c r="D14" s="164">
        <f>SUMIF(도시자연!$D$8:$D$11,"*중원구*",도시자연!$K$8:$K$11)</f>
        <v>0</v>
      </c>
      <c r="E14" s="164">
        <f>SUMIF(도시자연!$D$8:$D$11,"*중원구*",도시자연!$L$8:$L$11)</f>
        <v>0</v>
      </c>
      <c r="F14" s="447">
        <f>SUMIF(근린!$D$8:$D$98,"*중원구*",근린!$I$8:$I$98)</f>
        <v>14</v>
      </c>
      <c r="G14" s="447">
        <f>SUMIF(근린!$D$8:$D$98,"*중원구*",근린!$J$8:$J$98)</f>
        <v>1872893.3</v>
      </c>
      <c r="H14" s="164">
        <f>SUMIF(어린이!$D$8:$D$201,"*중원구*",어린이!$I$8:$I$201)</f>
        <v>17</v>
      </c>
      <c r="I14" s="164">
        <f>SUMIF(어린이!$D$8:$D$201,"*중원구*",어린이!$J$8:$J$201)</f>
        <v>46526</v>
      </c>
      <c r="J14" s="164">
        <f>(SUMIF(역사!$D$8:$D$20,"*중원구*",역사!$I$8:$I$20)+SUMIF(문화!$D$8:$D$20,"*중원구*",문화!$I$8:$I$20)+SUMIF(수변!$D$8:$D$21,"*중원구*",수변!$I$8:$I$21)+SUMIF(묘지!$D$8:$D$20,"*중원구*",묘지!$I$8:$I$20)+SUMIF(체육!$D$8:$D$20,"*중원구*",체육!$I$8:$I$20))</f>
        <v>0</v>
      </c>
      <c r="K14" s="447">
        <f>(SUMIF(역사!$D$8:$D$20,"*중원구*",역사!$J$8:$J$20)+SUMIF(문화!$D$8:$D$20,"*중원구*",문화!$J$8:$J$20)+SUMIF(수변!$D$8:$D$21,"*중원구*",수변!$J$8:$J$21)+SUMIF(묘지!$D$8:$D$20,"*중원구*",묘지!$J$8:$J$20)+SUMIF(체육!$D$8:$D$20,"*중원구*",체육!$J$8:$J$20))</f>
        <v>0</v>
      </c>
      <c r="L14" s="164">
        <f>SUMIF(소공원!$D$8:$D$100,"*중원구*",소공원!$I$8:$I$100)</f>
        <v>16</v>
      </c>
      <c r="M14" s="164">
        <f>SUMIF(소공원!$D$8:$D$100,"*중원구*",소공원!$J$8:$J$100)</f>
        <v>11254.400000000001</v>
      </c>
      <c r="N14" s="443">
        <f>TRUNC(C14/C6,4)</f>
        <v>0.90980000000000005</v>
      </c>
      <c r="O14" s="47"/>
      <c r="P14" s="686"/>
      <c r="Q14" s="687"/>
      <c r="R14" s="687"/>
      <c r="S14" s="687"/>
      <c r="T14" s="116"/>
      <c r="U14" s="685"/>
      <c r="V14" s="109"/>
      <c r="W14" s="109"/>
      <c r="X14" s="109"/>
    </row>
    <row r="15" spans="1:29">
      <c r="A15" s="382" t="s">
        <v>493</v>
      </c>
      <c r="B15" s="383">
        <f t="shared" si="3"/>
        <v>139</v>
      </c>
      <c r="C15" s="164">
        <f>E15+G15+I15+K15+M15</f>
        <v>6699367.6999999993</v>
      </c>
      <c r="D15" s="164">
        <f>SUMIF(도시자연!$D$8:$D$11,"*분당구*",도시자연!$K$8:$K$11)</f>
        <v>0</v>
      </c>
      <c r="E15" s="164">
        <f>SUMIF(도시자연!$D$8:$D$11,"*분당구*",도시자연!$L$8:$L$11)</f>
        <v>0</v>
      </c>
      <c r="F15" s="447">
        <f>SUMIF(근린!$D$8:$D$98,"*분당구*",근린!$I$8:$I$98)</f>
        <v>34</v>
      </c>
      <c r="G15" s="447">
        <f>SUMIF(근린!$D$8:$D$98,"*분당구*",근린!$J$8:$J$98)</f>
        <v>5550099.1999999993</v>
      </c>
      <c r="H15" s="164">
        <f>SUMIF(어린이!$D$8:$D$201,"*분당구*",어린이!$I$8:$I$201)</f>
        <v>95</v>
      </c>
      <c r="I15" s="164">
        <f>SUMIF(어린이!$D$8:$D$201,"*분당구*",어린이!$J$8:$J$201)</f>
        <v>360685.49999999994</v>
      </c>
      <c r="J15" s="164">
        <f>(SUMIF(역사!$D$8:$D$20,"*분당구*",역사!$I$8:$I$20)+SUMIF(문화!$D$8:$D$20,"*분당구*",문화!$I$8:$I$20)+SUMIF(수변!$D$8:$D$21,"*분당구*",수변!$I$8:$I$21)+SUMIF(묘지!$D$8:$D$20,"*분당구*",묘지!$I$8:$I$20)+SUMIF(체육!$D$8:$D$20,"*분당구*",체육!$I$8:$I$20))</f>
        <v>8</v>
      </c>
      <c r="K15" s="447">
        <f>(SUMIF(역사!$D$8:$D$20,"*분당구*",역사!$J$8:$J$20)+SUMIF(문화!$D$8:$D$20,"*분당구*",문화!$J$8:$J$20)+SUMIF(수변!$D$8:$D$21,"*분당구*",수변!$J$8:$J$21)+SUMIF(묘지!$D$8:$D$20,"*분당구*",묘지!$J$8:$J$20)+SUMIF(체육!$D$8:$D$20,"*분당구*",체육!$J$8:$J$20))</f>
        <v>784616.1</v>
      </c>
      <c r="L15" s="164">
        <f>SUMIF(소공원!$D$8:$D$100,"*분당구*",소공원!$I$8:$I$100)</f>
        <v>2</v>
      </c>
      <c r="M15" s="164">
        <f>SUMIF(소공원!$D$8:$D$100,"*분당구*",소공원!$J$8:$J$100)</f>
        <v>3966.9</v>
      </c>
      <c r="N15" s="443">
        <f>TRUNC(C15/C7,4)</f>
        <v>0.83560000000000001</v>
      </c>
      <c r="O15" s="47"/>
      <c r="P15" s="117"/>
      <c r="Q15" s="109"/>
      <c r="R15" s="110"/>
      <c r="S15" s="110"/>
      <c r="T15" s="109"/>
      <c r="U15" s="109"/>
      <c r="V15" s="109"/>
      <c r="W15" s="109"/>
      <c r="X15" s="109"/>
    </row>
    <row r="16" spans="1:29">
      <c r="A16" s="158"/>
      <c r="B16" s="159"/>
      <c r="C16" s="160"/>
      <c r="D16" s="159"/>
      <c r="E16" s="160"/>
      <c r="F16" s="457"/>
      <c r="G16" s="448"/>
      <c r="H16" s="159"/>
      <c r="I16" s="160"/>
      <c r="J16" s="159"/>
      <c r="K16" s="448"/>
      <c r="L16" s="159"/>
      <c r="M16" s="165"/>
      <c r="N16" s="162"/>
      <c r="O16" s="48"/>
      <c r="P16" s="48"/>
      <c r="Q16" s="48"/>
      <c r="Y16" s="136">
        <f>C12/C4</f>
        <v>0.82748425086616517</v>
      </c>
    </row>
    <row r="17" spans="1:22">
      <c r="A17" s="163" t="s">
        <v>631</v>
      </c>
      <c r="B17" s="159"/>
      <c r="C17" s="160"/>
      <c r="D17" s="159"/>
      <c r="E17" s="160"/>
      <c r="F17" s="457"/>
      <c r="G17" s="448"/>
      <c r="H17" s="159"/>
      <c r="I17" s="160"/>
      <c r="J17" s="159"/>
      <c r="K17" s="448"/>
      <c r="L17" s="159"/>
      <c r="M17" s="161"/>
      <c r="N17" s="162"/>
      <c r="O17" s="48"/>
      <c r="P17" s="50" t="s">
        <v>567</v>
      </c>
      <c r="Q17" s="48"/>
      <c r="R17" s="72"/>
      <c r="S17" s="72"/>
      <c r="T17" s="48"/>
      <c r="U17" s="48"/>
      <c r="V17" s="48"/>
    </row>
    <row r="18" spans="1:22">
      <c r="A18" s="681" t="s">
        <v>481</v>
      </c>
      <c r="B18" s="677" t="s">
        <v>484</v>
      </c>
      <c r="C18" s="677"/>
      <c r="D18" s="677" t="s">
        <v>486</v>
      </c>
      <c r="E18" s="677"/>
      <c r="F18" s="682" t="s">
        <v>487</v>
      </c>
      <c r="G18" s="682"/>
      <c r="H18" s="677" t="s">
        <v>488</v>
      </c>
      <c r="I18" s="677"/>
      <c r="J18" s="677" t="s">
        <v>489</v>
      </c>
      <c r="K18" s="677"/>
      <c r="L18" s="677" t="s">
        <v>490</v>
      </c>
      <c r="M18" s="677"/>
      <c r="N18" s="678" t="s">
        <v>482</v>
      </c>
      <c r="O18" s="49"/>
      <c r="P18" s="668" t="s">
        <v>564</v>
      </c>
      <c r="Q18" s="669" t="s">
        <v>566</v>
      </c>
      <c r="R18" s="669" t="s">
        <v>565</v>
      </c>
      <c r="S18" s="675" t="s">
        <v>566</v>
      </c>
      <c r="T18" s="675" t="s">
        <v>565</v>
      </c>
      <c r="U18" s="669" t="s">
        <v>566</v>
      </c>
      <c r="V18" s="669" t="s">
        <v>565</v>
      </c>
    </row>
    <row r="19" spans="1:22">
      <c r="A19" s="681"/>
      <c r="B19" s="383" t="s">
        <v>485</v>
      </c>
      <c r="C19" s="164" t="s">
        <v>483</v>
      </c>
      <c r="D19" s="383" t="s">
        <v>485</v>
      </c>
      <c r="E19" s="164" t="s">
        <v>483</v>
      </c>
      <c r="F19" s="456" t="s">
        <v>485</v>
      </c>
      <c r="G19" s="447" t="s">
        <v>483</v>
      </c>
      <c r="H19" s="383" t="s">
        <v>485</v>
      </c>
      <c r="I19" s="164" t="s">
        <v>483</v>
      </c>
      <c r="J19" s="383" t="s">
        <v>485</v>
      </c>
      <c r="K19" s="447" t="s">
        <v>483</v>
      </c>
      <c r="L19" s="383" t="s">
        <v>485</v>
      </c>
      <c r="M19" s="164" t="s">
        <v>483</v>
      </c>
      <c r="N19" s="678"/>
      <c r="O19" s="49"/>
      <c r="P19" s="668"/>
      <c r="Q19" s="670"/>
      <c r="R19" s="670"/>
      <c r="S19" s="676"/>
      <c r="T19" s="676"/>
      <c r="U19" s="670"/>
      <c r="V19" s="670"/>
    </row>
    <row r="20" spans="1:22">
      <c r="A20" s="382" t="s">
        <v>484</v>
      </c>
      <c r="B20" s="383">
        <f t="shared" ref="B20:M20" si="4">SUM(B21:B23)</f>
        <v>52</v>
      </c>
      <c r="C20" s="164">
        <f t="shared" si="4"/>
        <v>2229505.3000000003</v>
      </c>
      <c r="D20" s="164">
        <f t="shared" si="4"/>
        <v>2</v>
      </c>
      <c r="E20" s="164">
        <f t="shared" si="4"/>
        <v>575848.80000000005</v>
      </c>
      <c r="F20" s="447">
        <f t="shared" si="4"/>
        <v>11</v>
      </c>
      <c r="G20" s="447">
        <f t="shared" si="4"/>
        <v>951346.1</v>
      </c>
      <c r="H20" s="164">
        <f t="shared" si="4"/>
        <v>16</v>
      </c>
      <c r="I20" s="164">
        <f t="shared" si="4"/>
        <v>62954.999999999993</v>
      </c>
      <c r="J20" s="164">
        <f t="shared" si="4"/>
        <v>18</v>
      </c>
      <c r="K20" s="447">
        <f t="shared" si="4"/>
        <v>631553.4</v>
      </c>
      <c r="L20" s="164">
        <f t="shared" si="4"/>
        <v>5</v>
      </c>
      <c r="M20" s="164">
        <f t="shared" si="4"/>
        <v>7802</v>
      </c>
      <c r="N20" s="381"/>
      <c r="O20" s="47"/>
      <c r="P20" s="668"/>
      <c r="Q20" s="673" t="s">
        <v>558</v>
      </c>
      <c r="R20" s="674"/>
      <c r="S20" s="671" t="s">
        <v>559</v>
      </c>
      <c r="T20" s="672"/>
      <c r="U20" s="673" t="s">
        <v>560</v>
      </c>
      <c r="V20" s="674"/>
    </row>
    <row r="21" spans="1:22">
      <c r="A21" s="382" t="s">
        <v>491</v>
      </c>
      <c r="B21" s="383">
        <f t="shared" ref="B21:B23" si="5">D21+F21+H21+J21+L21</f>
        <v>30</v>
      </c>
      <c r="C21" s="164">
        <f>E21+G21+I21+K21+M21</f>
        <v>720882.1</v>
      </c>
      <c r="D21" s="164">
        <f>SUMIF(도시자연!$D$8:$D$11,"*수정구*",도시자연!$W$8:$W$11)</f>
        <v>0</v>
      </c>
      <c r="E21" s="164">
        <f>SUMIF(도시자연!$D$8:$D$11,"*수정구*",도시자연!$X$8:$X$11)</f>
        <v>0</v>
      </c>
      <c r="F21" s="447">
        <f>SUMIF(근린!$D$8:$D$98,"*수정구*",근린!$W$8:$W$98)</f>
        <v>8</v>
      </c>
      <c r="G21" s="447">
        <f>SUMIF(근린!$D$8:$D$98,"*수정구*",근린!$X$8:$X$98)</f>
        <v>336195</v>
      </c>
      <c r="H21" s="164">
        <f>SUMIF(어린이!$D$8:$D$201,"*수정구*",어린이!$W$8:$W$201)</f>
        <v>12</v>
      </c>
      <c r="I21" s="164">
        <f>SUMIF(어린이!$D$8:$D$201,"*수정구*",어린이!$X$8:$X$201)</f>
        <v>46666.1</v>
      </c>
      <c r="J21" s="164">
        <f>(SUMIF(역사!$D$8:$D$20,"*수정구*",역사!$W$8:$W$20)+SUMIF(문화!$D$8:$D$20,"*수정구*",문화!$W$8:$W$20)+SUMIF(수변!$D$8:$D$21,"*수정구*",수변!$W$8:$W$21)+SUMIF(묘지!$D$8:$D$20,"*수정구*",묘지!$W$8:$W$20)+SUMIF(체육!$D$8:$D$20,"*수정구*",체육!$W$8:$W$20))</f>
        <v>6</v>
      </c>
      <c r="K21" s="447">
        <f>(SUMIF(역사!$D$8:$D$20,"*수정구*",역사!$X$8:$X$20)+SUMIF(문화!$D$8:$D$20,"*수정구*",문화!$X$8:$X$20)+SUMIF(수변!$D$8:$D$21,"*수정구*",수변!$X$8:$X$21)+SUMIF(묘지!$D$8:$D$20,"*수정구*",묘지!$X$8:$X$20)+SUMIF(체육!$D$8:$D$20,"*수정구*",체육!$X$8:$X$20))</f>
        <v>332719</v>
      </c>
      <c r="L21" s="447">
        <f>SUMIF(소공원!$D$8:$D$100,"*수정구*",소공원!$W$8:$W$100)</f>
        <v>4</v>
      </c>
      <c r="M21" s="447">
        <f>SUMIF(소공원!$D$8:$D$100,"*수정구*",소공원!$X$8:$X$100)</f>
        <v>5302</v>
      </c>
      <c r="N21" s="381"/>
      <c r="O21" s="47"/>
      <c r="P21" s="105" t="s">
        <v>561</v>
      </c>
      <c r="Q21" s="105">
        <f>D21</f>
        <v>0</v>
      </c>
      <c r="R21" s="105" t="s">
        <v>495</v>
      </c>
      <c r="S21" s="106">
        <f>F21</f>
        <v>8</v>
      </c>
      <c r="T21" s="107" t="s">
        <v>609</v>
      </c>
      <c r="U21" s="105">
        <f>J21</f>
        <v>6</v>
      </c>
      <c r="V21" s="108" t="s">
        <v>628</v>
      </c>
    </row>
    <row r="22" spans="1:22">
      <c r="A22" s="382" t="s">
        <v>492</v>
      </c>
      <c r="B22" s="383">
        <f t="shared" si="5"/>
        <v>8</v>
      </c>
      <c r="C22" s="164">
        <f>E22+G22+I22+K22+M22</f>
        <v>191395.80000000002</v>
      </c>
      <c r="D22" s="164">
        <f>SUMIF(도시자연!$D$8:$D$11,"*중원구*",도시자연!$W$8:$W$11)</f>
        <v>0</v>
      </c>
      <c r="E22" s="164">
        <f>SUMIF(도시자연!$D$8:$D$11,"*중원구*",도시자연!$X$8:$X$11)</f>
        <v>0</v>
      </c>
      <c r="F22" s="447">
        <f>SUMIF(근린!$D$8:$D$98,"*중원구*",근린!$W$8:$W$98)</f>
        <v>1</v>
      </c>
      <c r="G22" s="447">
        <f>SUMIF(근린!$D$8:$D$98,"*중원구*",근린!$X$8:$X$98)</f>
        <v>10002.1</v>
      </c>
      <c r="H22" s="164">
        <f>SUMIF(어린이!$D$8:$D$201,"*중원구*",어린이!$W$8:$W$201)</f>
        <v>4</v>
      </c>
      <c r="I22" s="164">
        <f>SUMIF(어린이!$D$8:$D$201,"*중원구*",어린이!$X$8:$X$201)</f>
        <v>16006.8</v>
      </c>
      <c r="J22" s="164">
        <f>(SUMIF(역사!$D$8:$D$20,"*중원구*",역사!$W$8:$W$20)+SUMIF(문화!$D$8:$D$20,"*중원구*",문화!$W$8:$W$20)+SUMIF(수변!$D$8:$D$21,"*중원구*",수변!$W$8:$W$21)+SUMIF(묘지!$D$8:$D$20,"*중원구*",묘지!$W$8:$W$20)+SUMIF(체육!$D$8:$D$20,"*중원구*",체육!$W$8:$W$20))</f>
        <v>2</v>
      </c>
      <c r="K22" s="447">
        <f>(SUMIF(역사!$D$8:$D$20,"*중원구*",역사!$X$8:$X$20)+SUMIF(문화!$D$8:$D$20,"*중원구*",문화!$X$8:$X$20)+SUMIF(수변!$D$8:$D$21,"*중원구*",수변!$X$8:$X$21)+SUMIF(묘지!$D$8:$D$20,"*중원구*",묘지!$X$8:$X$20)+SUMIF(체육!$D$8:$D$20,"*중원구*",체육!$X$8:$X$20))</f>
        <v>162886.90000000002</v>
      </c>
      <c r="L22" s="164">
        <f>SUMIF(소공원!$D$8:$D$100,"*중원구*",소공원!$W$8:$W$100)</f>
        <v>1</v>
      </c>
      <c r="M22" s="164">
        <f>SUMIF(소공원!$D$8:$D$100,"*중원구*",소공원!$X$8:$X$100)</f>
        <v>2500</v>
      </c>
      <c r="N22" s="381"/>
      <c r="O22" s="47"/>
      <c r="P22" s="105" t="s">
        <v>562</v>
      </c>
      <c r="Q22" s="105">
        <f>D22</f>
        <v>0</v>
      </c>
      <c r="R22" s="105"/>
      <c r="S22" s="106">
        <f>F22</f>
        <v>1</v>
      </c>
      <c r="T22" s="107" t="s">
        <v>610</v>
      </c>
      <c r="U22" s="105">
        <f>J22</f>
        <v>2</v>
      </c>
      <c r="V22" s="108" t="s">
        <v>629</v>
      </c>
    </row>
    <row r="23" spans="1:22" ht="17.25" thickBot="1">
      <c r="A23" s="166" t="s">
        <v>493</v>
      </c>
      <c r="B23" s="150">
        <f t="shared" si="5"/>
        <v>14</v>
      </c>
      <c r="C23" s="617">
        <f>E23+G23+I23+K23+M23</f>
        <v>1317227.4000000001</v>
      </c>
      <c r="D23" s="617">
        <f>SUMIF(도시자연!$D$8:$D$11,"*분당구*",도시자연!$W$8:$W$11)</f>
        <v>2</v>
      </c>
      <c r="E23" s="617">
        <f>SUMIF(도시자연!$D$8:$D$11,"*분당구*",도시자연!$X$8:$X$11)</f>
        <v>575848.80000000005</v>
      </c>
      <c r="F23" s="618">
        <f>SUMIF(근린!$D$8:$D$98,"*분당구*",근린!$W$8:$W$98)</f>
        <v>2</v>
      </c>
      <c r="G23" s="618">
        <f>SUMIF(근린!$D$8:$D$98,"*분당구*",근린!$X$8:$X$98)</f>
        <v>605149</v>
      </c>
      <c r="H23" s="617">
        <f>SUMIF(어린이!$D$8:$D$201,"*분당구*",어린이!$W$8:$W$201)</f>
        <v>0</v>
      </c>
      <c r="I23" s="617">
        <f>SUMIF(어린이!$D$8:$D$201,"*분당구*",어린이!$X$8:$X$201)</f>
        <v>282.10000000000002</v>
      </c>
      <c r="J23" s="617">
        <f>(SUMIF(역사!$D$8:$D$20,"*분당구*",역사!$W$8:$W$20)+SUMIF(문화!$D$8:$D$20,"*분당구*",문화!$W$8:$W$20)+SUMIF(수변!$D$8:$D$21,"*분당구*",수변!$W$8:$W$21)+SUMIF(묘지!$D$8:$D$20,"*분당구*",묘지!$W$8:$W$20)+SUMIF(체육!$D$8:$D$20,"*분당구*",체육!$W$8:$W$20))</f>
        <v>10</v>
      </c>
      <c r="K23" s="618">
        <f>(SUMIF(역사!$D$8:$D$20,"*분당구*",역사!$X$8:$X$20)+SUMIF(문화!$D$8:$D$20,"*분당구*",문화!$X$8:$X$20)+SUMIF(수변!$D$8:$D$21,"*분당구*",수변!$X$8:$X$21)+SUMIF(묘지!$D$8:$D$20,"*분당구*",묘지!$X$8:$X$20)+SUMIF(체육!$D$8:$D$20,"*분당구*",체육!$X$8:$X$20))</f>
        <v>135947.5</v>
      </c>
      <c r="L23" s="617">
        <f>SUMIF(소공원!$D$8:$D$100,"*분당구*",소공원!$W$8:$W$100)</f>
        <v>0</v>
      </c>
      <c r="M23" s="617">
        <f>SUMIF(소공원!$D$8:$D$100,"*분당구*",소공원!$X$8:$X$100)</f>
        <v>0</v>
      </c>
      <c r="N23" s="444"/>
      <c r="O23" s="47"/>
      <c r="P23" s="105" t="s">
        <v>563</v>
      </c>
      <c r="Q23" s="105">
        <f>D23</f>
        <v>2</v>
      </c>
      <c r="R23" s="105" t="s">
        <v>611</v>
      </c>
      <c r="S23" s="106">
        <f>F23</f>
        <v>2</v>
      </c>
      <c r="T23" s="107" t="s">
        <v>500</v>
      </c>
      <c r="U23" s="105">
        <f>J23</f>
        <v>10</v>
      </c>
      <c r="V23" s="105" t="s">
        <v>508</v>
      </c>
    </row>
    <row r="24" spans="1:22" ht="41.25" customHeight="1">
      <c r="A24" s="66"/>
      <c r="B24" s="86"/>
      <c r="C24" s="87"/>
      <c r="D24" s="86"/>
      <c r="E24" s="87"/>
      <c r="F24" s="458"/>
      <c r="G24" s="449"/>
      <c r="H24" s="86"/>
      <c r="I24" s="87"/>
      <c r="J24" s="86"/>
      <c r="K24" s="449"/>
      <c r="L24" s="86"/>
      <c r="M24" s="87"/>
      <c r="N24" s="97"/>
      <c r="O24" s="48"/>
      <c r="P24" s="48"/>
      <c r="Q24" s="48"/>
    </row>
    <row r="25" spans="1:22">
      <c r="A25" s="98" t="s">
        <v>557</v>
      </c>
      <c r="B25" s="99"/>
      <c r="C25" s="100"/>
      <c r="D25" s="99"/>
      <c r="E25" s="100"/>
      <c r="F25" s="458"/>
      <c r="G25" s="449"/>
      <c r="H25" s="99"/>
      <c r="I25" s="100"/>
      <c r="J25" s="99"/>
      <c r="K25" s="449"/>
      <c r="L25" s="99"/>
      <c r="M25" s="101"/>
      <c r="N25" s="97"/>
      <c r="O25" s="48"/>
      <c r="P25" s="48"/>
      <c r="Q25" s="48"/>
    </row>
    <row r="26" spans="1:22">
      <c r="A26" s="679" t="s">
        <v>481</v>
      </c>
      <c r="B26" s="679" t="s">
        <v>484</v>
      </c>
      <c r="C26" s="679"/>
      <c r="D26" s="679" t="s">
        <v>486</v>
      </c>
      <c r="E26" s="679"/>
      <c r="F26" s="680" t="s">
        <v>487</v>
      </c>
      <c r="G26" s="680"/>
      <c r="H26" s="679" t="s">
        <v>488</v>
      </c>
      <c r="I26" s="679"/>
      <c r="J26" s="679" t="s">
        <v>489</v>
      </c>
      <c r="K26" s="679"/>
      <c r="L26" s="679" t="s">
        <v>490</v>
      </c>
      <c r="M26" s="679"/>
      <c r="N26" s="679" t="s">
        <v>482</v>
      </c>
      <c r="O26" s="49"/>
      <c r="P26" s="49"/>
      <c r="Q26" s="49"/>
    </row>
    <row r="27" spans="1:22">
      <c r="A27" s="679"/>
      <c r="B27" s="73" t="s">
        <v>485</v>
      </c>
      <c r="C27" s="102" t="s">
        <v>483</v>
      </c>
      <c r="D27" s="73" t="s">
        <v>485</v>
      </c>
      <c r="E27" s="102" t="s">
        <v>483</v>
      </c>
      <c r="F27" s="459" t="s">
        <v>485</v>
      </c>
      <c r="G27" s="450" t="s">
        <v>483</v>
      </c>
      <c r="H27" s="73" t="s">
        <v>485</v>
      </c>
      <c r="I27" s="102" t="s">
        <v>483</v>
      </c>
      <c r="J27" s="73" t="s">
        <v>485</v>
      </c>
      <c r="K27" s="450" t="s">
        <v>483</v>
      </c>
      <c r="L27" s="73" t="s">
        <v>485</v>
      </c>
      <c r="M27" s="103" t="s">
        <v>483</v>
      </c>
      <c r="N27" s="679"/>
      <c r="O27" s="49"/>
      <c r="P27" s="49"/>
      <c r="Q27" s="49"/>
    </row>
    <row r="28" spans="1:22">
      <c r="A28" s="73" t="s">
        <v>484</v>
      </c>
      <c r="B28" s="73">
        <f>SUM(B29:B31)</f>
        <v>4</v>
      </c>
      <c r="C28" s="104"/>
      <c r="D28" s="73">
        <f t="shared" ref="D28" si="6">SUM(D29:D31)</f>
        <v>0</v>
      </c>
      <c r="E28" s="104"/>
      <c r="F28" s="459">
        <f t="shared" ref="F28" si="7">SUM(F29:F31)</f>
        <v>3</v>
      </c>
      <c r="G28" s="451"/>
      <c r="H28" s="73">
        <f t="shared" ref="H28" si="8">SUM(H29:H31)</f>
        <v>0</v>
      </c>
      <c r="I28" s="104"/>
      <c r="J28" s="73">
        <f t="shared" ref="J28" si="9">SUM(J29:J31)</f>
        <v>1</v>
      </c>
      <c r="K28" s="451"/>
      <c r="L28" s="73">
        <f t="shared" ref="L28" si="10">SUM(L29:L31)</f>
        <v>0</v>
      </c>
      <c r="M28" s="103"/>
      <c r="N28" s="95"/>
      <c r="O28" s="47"/>
      <c r="P28" s="47"/>
      <c r="Q28" s="47"/>
    </row>
    <row r="29" spans="1:22">
      <c r="A29" s="43" t="s">
        <v>491</v>
      </c>
      <c r="B29" s="43">
        <f>D29+F29+H29+J29+L29</f>
        <v>0</v>
      </c>
      <c r="C29" s="53"/>
      <c r="D29" s="43">
        <v>0</v>
      </c>
      <c r="E29" s="53"/>
      <c r="F29" s="445">
        <v>0</v>
      </c>
      <c r="G29" s="452"/>
      <c r="H29" s="43">
        <v>0</v>
      </c>
      <c r="I29" s="53"/>
      <c r="J29" s="43">
        <v>0</v>
      </c>
      <c r="K29" s="452"/>
      <c r="L29" s="43">
        <v>0</v>
      </c>
      <c r="M29" s="94"/>
      <c r="N29" s="96"/>
      <c r="O29" s="44"/>
      <c r="P29" s="44"/>
      <c r="Q29" s="44"/>
    </row>
    <row r="30" spans="1:22">
      <c r="A30" s="43" t="s">
        <v>492</v>
      </c>
      <c r="B30" s="43">
        <f>D30+F30+H30+J30+L30</f>
        <v>0</v>
      </c>
      <c r="C30" s="53"/>
      <c r="D30" s="43">
        <v>0</v>
      </c>
      <c r="E30" s="53"/>
      <c r="F30" s="445">
        <v>0</v>
      </c>
      <c r="G30" s="452"/>
      <c r="H30" s="43">
        <v>0</v>
      </c>
      <c r="I30" s="53"/>
      <c r="J30" s="43">
        <v>0</v>
      </c>
      <c r="K30" s="452"/>
      <c r="L30" s="43">
        <v>0</v>
      </c>
      <c r="M30" s="94"/>
      <c r="N30" s="96"/>
      <c r="O30" s="44"/>
      <c r="P30" s="44"/>
      <c r="Q30" s="44"/>
      <c r="T30" s="41"/>
      <c r="U30" s="41"/>
    </row>
    <row r="31" spans="1:22">
      <c r="A31" s="43" t="s">
        <v>493</v>
      </c>
      <c r="B31" s="43">
        <f>D31+F31+H31+J31+L31</f>
        <v>4</v>
      </c>
      <c r="C31" s="53"/>
      <c r="D31" s="43">
        <v>0</v>
      </c>
      <c r="E31" s="53"/>
      <c r="F31" s="445">
        <v>3</v>
      </c>
      <c r="G31" s="460" t="s">
        <v>636</v>
      </c>
      <c r="H31" s="43">
        <v>0</v>
      </c>
      <c r="I31" s="53"/>
      <c r="J31" s="43">
        <v>1</v>
      </c>
      <c r="K31" s="452" t="s">
        <v>663</v>
      </c>
      <c r="L31" s="43">
        <v>0</v>
      </c>
      <c r="M31" s="94"/>
      <c r="N31" s="96"/>
      <c r="O31" s="44"/>
      <c r="P31" s="44"/>
      <c r="Q31" s="44"/>
    </row>
    <row r="33" spans="2:13" ht="17.25" thickBot="1"/>
    <row r="34" spans="2:13" ht="17.25" thickBot="1">
      <c r="C34" s="57" t="s">
        <v>574</v>
      </c>
      <c r="D34" s="58"/>
      <c r="E34" s="59">
        <f>C4/(E35*10000)</f>
        <v>9.124179963287208</v>
      </c>
      <c r="F34" s="462" t="s">
        <v>575</v>
      </c>
      <c r="G34" s="463" t="s">
        <v>746</v>
      </c>
      <c r="H34" s="58"/>
      <c r="I34" s="59">
        <f>C4/I35</f>
        <v>14.20491377130986</v>
      </c>
      <c r="J34" s="60" t="s">
        <v>578</v>
      </c>
    </row>
    <row r="35" spans="2:13" ht="17.25" thickBot="1">
      <c r="C35" s="61" t="s">
        <v>572</v>
      </c>
      <c r="D35" s="62"/>
      <c r="E35" s="85">
        <v>141.63999999999999</v>
      </c>
      <c r="F35" s="464" t="s">
        <v>573</v>
      </c>
      <c r="G35" s="465" t="s">
        <v>576</v>
      </c>
      <c r="H35" s="62"/>
      <c r="I35" s="63">
        <v>909790</v>
      </c>
      <c r="J35" s="64" t="s">
        <v>577</v>
      </c>
      <c r="K35" s="453" t="s">
        <v>837</v>
      </c>
    </row>
    <row r="36" spans="2:13">
      <c r="C36" s="51" t="s">
        <v>664</v>
      </c>
      <c r="E36" s="488">
        <v>141.82</v>
      </c>
    </row>
    <row r="37" spans="2:13" ht="17.25" thickBot="1"/>
    <row r="38" spans="2:13" ht="17.25" thickBot="1">
      <c r="C38" s="61" t="s">
        <v>579</v>
      </c>
      <c r="D38" s="62"/>
      <c r="E38" s="81">
        <f>C12/I35</f>
        <v>11.754342430670814</v>
      </c>
      <c r="G38" s="465" t="s">
        <v>580</v>
      </c>
      <c r="H38" s="62"/>
      <c r="I38" s="65">
        <f>C12/C4</f>
        <v>0.82748425086616517</v>
      </c>
    </row>
    <row r="39" spans="2:13">
      <c r="C39" s="171"/>
      <c r="E39" s="136"/>
      <c r="G39" s="453" t="s">
        <v>665</v>
      </c>
    </row>
    <row r="42" spans="2:13">
      <c r="B42" s="3">
        <f t="shared" ref="B42:M42" si="11">B4-B12-B20</f>
        <v>0</v>
      </c>
      <c r="C42" s="3">
        <f t="shared" si="11"/>
        <v>0</v>
      </c>
      <c r="D42" s="3">
        <f t="shared" si="11"/>
        <v>0</v>
      </c>
      <c r="E42" s="3">
        <f t="shared" si="11"/>
        <v>0</v>
      </c>
      <c r="F42" s="454">
        <f t="shared" si="11"/>
        <v>0</v>
      </c>
      <c r="G42" s="454">
        <f t="shared" si="11"/>
        <v>0</v>
      </c>
      <c r="H42" s="3">
        <f t="shared" si="11"/>
        <v>0</v>
      </c>
      <c r="I42" s="3">
        <f t="shared" si="11"/>
        <v>0</v>
      </c>
      <c r="J42" s="3">
        <f t="shared" si="11"/>
        <v>0</v>
      </c>
      <c r="K42" s="454">
        <f t="shared" si="11"/>
        <v>0</v>
      </c>
      <c r="L42" s="3">
        <f t="shared" si="11"/>
        <v>0</v>
      </c>
      <c r="M42" s="3">
        <f t="shared" si="11"/>
        <v>0</v>
      </c>
    </row>
    <row r="43" spans="2:13">
      <c r="B43" s="3">
        <f t="shared" ref="B43:M43" si="12">B5-B13-B21</f>
        <v>0</v>
      </c>
      <c r="C43" s="3">
        <f t="shared" si="12"/>
        <v>0</v>
      </c>
      <c r="D43" s="3">
        <f t="shared" si="12"/>
        <v>0</v>
      </c>
      <c r="E43" s="3">
        <f t="shared" si="12"/>
        <v>0</v>
      </c>
      <c r="F43" s="454">
        <f t="shared" si="12"/>
        <v>0</v>
      </c>
      <c r="G43" s="454">
        <f t="shared" si="12"/>
        <v>0</v>
      </c>
      <c r="H43" s="3">
        <f t="shared" si="12"/>
        <v>0</v>
      </c>
      <c r="I43" s="3">
        <f t="shared" si="12"/>
        <v>0</v>
      </c>
      <c r="J43" s="3">
        <f t="shared" si="12"/>
        <v>0</v>
      </c>
      <c r="K43" s="454">
        <f t="shared" si="12"/>
        <v>0</v>
      </c>
      <c r="L43" s="3">
        <f t="shared" si="12"/>
        <v>0</v>
      </c>
      <c r="M43" s="3">
        <f t="shared" si="12"/>
        <v>0</v>
      </c>
    </row>
    <row r="44" spans="2:13">
      <c r="B44" s="3">
        <f t="shared" ref="B44:M44" si="13">B6-B14-B22</f>
        <v>0</v>
      </c>
      <c r="C44" s="3">
        <f t="shared" si="13"/>
        <v>0</v>
      </c>
      <c r="D44" s="3">
        <f t="shared" si="13"/>
        <v>0</v>
      </c>
      <c r="E44" s="3">
        <f t="shared" si="13"/>
        <v>0</v>
      </c>
      <c r="F44" s="454">
        <f t="shared" si="13"/>
        <v>0</v>
      </c>
      <c r="G44" s="454">
        <f t="shared" si="13"/>
        <v>9.276845958083868E-11</v>
      </c>
      <c r="H44" s="3">
        <f t="shared" si="13"/>
        <v>0</v>
      </c>
      <c r="I44" s="3">
        <f t="shared" si="13"/>
        <v>0</v>
      </c>
      <c r="J44" s="3">
        <f t="shared" si="13"/>
        <v>0</v>
      </c>
      <c r="K44" s="454">
        <f t="shared" si="13"/>
        <v>0</v>
      </c>
      <c r="L44" s="3">
        <f t="shared" si="13"/>
        <v>0</v>
      </c>
      <c r="M44" s="3">
        <f t="shared" si="13"/>
        <v>0</v>
      </c>
    </row>
    <row r="45" spans="2:13">
      <c r="B45" s="3">
        <f t="shared" ref="B45:M45" si="14">B7-B15-B23</f>
        <v>0</v>
      </c>
      <c r="C45" s="3">
        <f t="shared" si="14"/>
        <v>0</v>
      </c>
      <c r="D45" s="3">
        <f t="shared" si="14"/>
        <v>0</v>
      </c>
      <c r="E45" s="3">
        <f t="shared" si="14"/>
        <v>0</v>
      </c>
      <c r="F45" s="454">
        <f t="shared" si="14"/>
        <v>0</v>
      </c>
      <c r="G45" s="454">
        <f t="shared" si="14"/>
        <v>0</v>
      </c>
      <c r="H45" s="3">
        <f t="shared" si="14"/>
        <v>0</v>
      </c>
      <c r="I45" s="3">
        <f t="shared" si="14"/>
        <v>3.4901859180536121E-11</v>
      </c>
      <c r="J45" s="3">
        <f t="shared" si="14"/>
        <v>0</v>
      </c>
      <c r="K45" s="454">
        <f t="shared" si="14"/>
        <v>0</v>
      </c>
      <c r="L45" s="3">
        <f t="shared" si="14"/>
        <v>0</v>
      </c>
      <c r="M45" s="3">
        <f t="shared" si="14"/>
        <v>0</v>
      </c>
    </row>
  </sheetData>
  <mergeCells count="48">
    <mergeCell ref="U10:U14"/>
    <mergeCell ref="P10:P14"/>
    <mergeCell ref="Q11:S11"/>
    <mergeCell ref="Q12:S12"/>
    <mergeCell ref="Q13:S13"/>
    <mergeCell ref="Q14:S14"/>
    <mergeCell ref="L2:M2"/>
    <mergeCell ref="N2:N3"/>
    <mergeCell ref="A10:A11"/>
    <mergeCell ref="B10:C10"/>
    <mergeCell ref="D10:E10"/>
    <mergeCell ref="F10:G10"/>
    <mergeCell ref="H10:I10"/>
    <mergeCell ref="J10:K10"/>
    <mergeCell ref="L10:M10"/>
    <mergeCell ref="N10:N11"/>
    <mergeCell ref="A2:A3"/>
    <mergeCell ref="B2:C2"/>
    <mergeCell ref="D2:E2"/>
    <mergeCell ref="F2:G2"/>
    <mergeCell ref="H2:I2"/>
    <mergeCell ref="J2:K2"/>
    <mergeCell ref="L18:M18"/>
    <mergeCell ref="N18:N19"/>
    <mergeCell ref="A26:A27"/>
    <mergeCell ref="B26:C26"/>
    <mergeCell ref="D26:E26"/>
    <mergeCell ref="F26:G26"/>
    <mergeCell ref="H26:I26"/>
    <mergeCell ref="J26:K26"/>
    <mergeCell ref="L26:M26"/>
    <mergeCell ref="N26:N27"/>
    <mergeCell ref="A18:A19"/>
    <mergeCell ref="B18:C18"/>
    <mergeCell ref="D18:E18"/>
    <mergeCell ref="F18:G18"/>
    <mergeCell ref="H18:I18"/>
    <mergeCell ref="J18:K18"/>
    <mergeCell ref="P18:P20"/>
    <mergeCell ref="Q18:Q19"/>
    <mergeCell ref="S20:T20"/>
    <mergeCell ref="Q20:R20"/>
    <mergeCell ref="U20:V20"/>
    <mergeCell ref="R18:R19"/>
    <mergeCell ref="S18:S19"/>
    <mergeCell ref="T18:T19"/>
    <mergeCell ref="V18:V19"/>
    <mergeCell ref="U18:U19"/>
  </mergeCells>
  <phoneticPr fontId="26" type="noConversion"/>
  <pageMargins left="0.25" right="0.25" top="0.75" bottom="0.75" header="0.3" footer="0.3"/>
  <pageSetup paperSize="9" scale="61" fitToWidth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4"/>
  <sheetViews>
    <sheetView view="pageBreakPreview" zoomScaleNormal="90" zoomScaleSheetLayoutView="100" workbookViewId="0">
      <selection activeCell="C24" sqref="C24"/>
    </sheetView>
  </sheetViews>
  <sheetFormatPr defaultRowHeight="13.5"/>
  <cols>
    <col min="1" max="1" width="7.5" style="318" bestFit="1" customWidth="1"/>
    <col min="2" max="2" width="8" style="318" bestFit="1" customWidth="1"/>
    <col min="3" max="3" width="12.625" style="318" customWidth="1"/>
    <col min="4" max="4" width="10.875" style="318" bestFit="1" customWidth="1"/>
    <col min="5" max="5" width="12.875" style="318" customWidth="1"/>
    <col min="6" max="6" width="7.125" style="318" customWidth="1"/>
    <col min="7" max="7" width="12.875" style="318" customWidth="1"/>
    <col min="8" max="8" width="7.125" style="318" customWidth="1"/>
    <col min="9" max="9" width="11.625" style="318" customWidth="1"/>
    <col min="10" max="10" width="6.375" style="318" customWidth="1"/>
    <col min="11" max="11" width="10.625" style="318" customWidth="1"/>
    <col min="12" max="12" width="6.375" style="318" customWidth="1"/>
    <col min="13" max="13" width="10.625" style="318" customWidth="1"/>
    <col min="14" max="14" width="6.375" style="318" customWidth="1"/>
    <col min="15" max="15" width="11.625" style="318" customWidth="1"/>
    <col min="16" max="16" width="7.125" style="318" customWidth="1"/>
    <col min="17" max="17" width="12.625" style="318" customWidth="1"/>
    <col min="18" max="18" width="7.125" style="318" bestFit="1" customWidth="1"/>
    <col min="19" max="19" width="12.625" style="318" bestFit="1" customWidth="1"/>
    <col min="20" max="20" width="2.5" style="318" customWidth="1"/>
    <col min="21" max="21" width="4.25" style="318" customWidth="1"/>
    <col min="22" max="22" width="10.5" style="319" bestFit="1" customWidth="1"/>
    <col min="23" max="23" width="6" style="319" bestFit="1" customWidth="1"/>
    <col min="24" max="24" width="7.125" style="319" bestFit="1" customWidth="1"/>
    <col min="25" max="25" width="11.25" style="318" bestFit="1" customWidth="1"/>
    <col min="26" max="26" width="8.875" style="318" bestFit="1" customWidth="1"/>
    <col min="27" max="27" width="11.25" style="318" bestFit="1" customWidth="1"/>
    <col min="28" max="28" width="8.875" style="318" bestFit="1" customWidth="1"/>
    <col min="29" max="16384" width="9" style="318"/>
  </cols>
  <sheetData>
    <row r="1" spans="1:28" ht="31.5">
      <c r="A1" s="688" t="s">
        <v>275</v>
      </c>
      <c r="B1" s="688"/>
      <c r="C1" s="688"/>
      <c r="D1" s="688"/>
      <c r="E1" s="688"/>
      <c r="F1" s="688"/>
      <c r="G1" s="688"/>
      <c r="H1" s="688"/>
      <c r="I1" s="688"/>
      <c r="J1" s="688"/>
      <c r="K1" s="688"/>
      <c r="L1" s="688"/>
      <c r="M1" s="688"/>
      <c r="N1" s="689"/>
      <c r="O1" s="689"/>
      <c r="P1" s="689"/>
      <c r="Q1" s="689"/>
      <c r="R1" s="689"/>
      <c r="S1" s="689"/>
    </row>
    <row r="2" spans="1:28">
      <c r="A2" s="690" t="str">
        <f>총괄!A2</f>
        <v>(기준 : 2026.01.)</v>
      </c>
      <c r="B2" s="690"/>
      <c r="C2" s="690"/>
      <c r="D2" s="690"/>
      <c r="E2" s="320"/>
      <c r="F2" s="320"/>
      <c r="G2" s="320"/>
      <c r="H2" s="320"/>
      <c r="I2" s="320"/>
      <c r="J2" s="320"/>
      <c r="K2" s="320"/>
      <c r="L2" s="320"/>
      <c r="M2" s="320"/>
      <c r="N2" s="321"/>
      <c r="O2" s="321"/>
      <c r="P2" s="321"/>
      <c r="Q2" s="321"/>
      <c r="R2" s="321"/>
      <c r="S2" s="322" t="s">
        <v>57</v>
      </c>
    </row>
    <row r="3" spans="1:28">
      <c r="A3" s="691" t="s">
        <v>52</v>
      </c>
      <c r="B3" s="693" t="s">
        <v>210</v>
      </c>
      <c r="C3" s="692"/>
      <c r="D3" s="694" t="s">
        <v>135</v>
      </c>
      <c r="E3" s="695"/>
      <c r="F3" s="695"/>
      <c r="G3" s="695"/>
      <c r="H3" s="695"/>
      <c r="I3" s="695"/>
      <c r="J3" s="695"/>
      <c r="K3" s="695"/>
      <c r="L3" s="695"/>
      <c r="M3" s="695"/>
      <c r="N3" s="696" t="s">
        <v>49</v>
      </c>
      <c r="O3" s="692"/>
      <c r="P3" s="692"/>
      <c r="Q3" s="692"/>
      <c r="R3" s="692"/>
      <c r="S3" s="692"/>
      <c r="U3" s="700"/>
      <c r="V3" s="700"/>
      <c r="W3" s="700"/>
      <c r="X3" s="700"/>
      <c r="Y3" s="701"/>
      <c r="Z3" s="701"/>
      <c r="AA3" s="701"/>
      <c r="AB3" s="701"/>
    </row>
    <row r="4" spans="1:28">
      <c r="A4" s="692"/>
      <c r="B4" s="692"/>
      <c r="C4" s="692"/>
      <c r="D4" s="694" t="s">
        <v>137</v>
      </c>
      <c r="E4" s="694"/>
      <c r="F4" s="697" t="s">
        <v>211</v>
      </c>
      <c r="G4" s="697"/>
      <c r="H4" s="697" t="s">
        <v>50</v>
      </c>
      <c r="I4" s="697"/>
      <c r="J4" s="697" t="s">
        <v>33</v>
      </c>
      <c r="K4" s="697"/>
      <c r="L4" s="698" t="s">
        <v>36</v>
      </c>
      <c r="M4" s="698"/>
      <c r="N4" s="698"/>
      <c r="O4" s="698"/>
      <c r="P4" s="696" t="s">
        <v>69</v>
      </c>
      <c r="Q4" s="696"/>
      <c r="R4" s="696" t="s">
        <v>137</v>
      </c>
      <c r="S4" s="696"/>
      <c r="U4" s="700"/>
      <c r="V4" s="700"/>
      <c r="W4" s="700"/>
      <c r="X4" s="700"/>
      <c r="Y4" s="701"/>
      <c r="Z4" s="701"/>
      <c r="AA4" s="701"/>
      <c r="AB4" s="701"/>
    </row>
    <row r="5" spans="1:28">
      <c r="A5" s="692"/>
      <c r="B5" s="692"/>
      <c r="C5" s="692"/>
      <c r="D5" s="694"/>
      <c r="E5" s="694"/>
      <c r="F5" s="697"/>
      <c r="G5" s="697"/>
      <c r="H5" s="697"/>
      <c r="I5" s="697"/>
      <c r="J5" s="697"/>
      <c r="K5" s="697"/>
      <c r="L5" s="699" t="s">
        <v>73</v>
      </c>
      <c r="M5" s="699"/>
      <c r="N5" s="696" t="s">
        <v>72</v>
      </c>
      <c r="O5" s="696"/>
      <c r="P5" s="696"/>
      <c r="Q5" s="696"/>
      <c r="R5" s="696"/>
      <c r="S5" s="696"/>
      <c r="U5" s="700"/>
      <c r="V5" s="700"/>
      <c r="W5" s="700"/>
      <c r="X5" s="700"/>
      <c r="Y5" s="701"/>
      <c r="Z5" s="701"/>
      <c r="AA5" s="701"/>
      <c r="AB5" s="701"/>
    </row>
    <row r="6" spans="1:28">
      <c r="A6" s="692"/>
      <c r="B6" s="323" t="s">
        <v>136</v>
      </c>
      <c r="C6" s="323" t="s">
        <v>138</v>
      </c>
      <c r="D6" s="324" t="s">
        <v>136</v>
      </c>
      <c r="E6" s="324" t="s">
        <v>138</v>
      </c>
      <c r="F6" s="325" t="s">
        <v>136</v>
      </c>
      <c r="G6" s="325" t="s">
        <v>138</v>
      </c>
      <c r="H6" s="325" t="s">
        <v>136</v>
      </c>
      <c r="I6" s="325" t="s">
        <v>138</v>
      </c>
      <c r="J6" s="325" t="s">
        <v>136</v>
      </c>
      <c r="K6" s="325" t="s">
        <v>138</v>
      </c>
      <c r="L6" s="326" t="s">
        <v>136</v>
      </c>
      <c r="M6" s="326" t="s">
        <v>138</v>
      </c>
      <c r="N6" s="327" t="s">
        <v>136</v>
      </c>
      <c r="O6" s="327" t="s">
        <v>138</v>
      </c>
      <c r="P6" s="327" t="s">
        <v>136</v>
      </c>
      <c r="Q6" s="327" t="s">
        <v>138</v>
      </c>
      <c r="R6" s="327" t="s">
        <v>136</v>
      </c>
      <c r="S6" s="327" t="s">
        <v>138</v>
      </c>
    </row>
    <row r="7" spans="1:28">
      <c r="A7" s="328" t="s">
        <v>122</v>
      </c>
      <c r="B7" s="329">
        <f>소공원!F7+어린이!F7+근린!F7+역사!F7+문화!F7+수변!F7+묘지!F7+체육!F7+도시자연!F7+공원구역!F7</f>
        <v>270</v>
      </c>
      <c r="C7" s="329">
        <f>소공원!G7+어린이!G7+근린!G7+역사!G7+문화!G7+수변!G7+묘지!G7+체육!G7+도시자연!G7+공원구역!G7</f>
        <v>12923488.499999996</v>
      </c>
      <c r="D7" s="329">
        <f>소공원!I7+어린이!I7+근린!I7+역사!I7+문화!I7+수변!I7+묘지!I7+체육!I7+도시자연!I7+공원구역!H7</f>
        <v>218</v>
      </c>
      <c r="E7" s="329">
        <f>소공원!J7+어린이!J7+근린!J7+역사!J7+문화!J7+수변!J7+묘지!J7+체육!J7+도시자연!J7+공원구역!I7</f>
        <v>10693983.199999999</v>
      </c>
      <c r="F7" s="329">
        <f>소공원!K7+어린이!K7+근린!K7+역사!K7+문화!K7+수변!K7+묘지!K7+체육!K7+도시자연!K7+공원구역!J7</f>
        <v>218</v>
      </c>
      <c r="G7" s="329">
        <f>소공원!L7+어린이!L7+근린!L7+역사!L7+문화!L7+수변!L7+묘지!L7+체육!L7+도시자연!L7+공원구역!K7</f>
        <v>10693983.199999999</v>
      </c>
      <c r="H7" s="329">
        <f>소공원!M7+어린이!M7+근린!M7+역사!M7+문화!M7+수변!M7+묘지!M7+체육!M7+도시자연!M7+공원구역!L7</f>
        <v>214</v>
      </c>
      <c r="I7" s="329">
        <f>소공원!N7+어린이!N7+근린!N7+역사!N7+문화!N7+수변!N7+묘지!N7+체육!N7+도시자연!N7+공원구역!M7</f>
        <v>9978548.8999999985</v>
      </c>
      <c r="J7" s="329">
        <f>소공원!O7+어린이!O7+근린!O7+역사!O7+문화!O7+수변!O7+묘지!O7+체육!O7+도시자연!O7+공원구역!N7</f>
        <v>4</v>
      </c>
      <c r="K7" s="329">
        <f>소공원!P7+어린이!P7+근린!P7+역사!P7+문화!P7+수변!P7+묘지!P7+체육!P7+도시자연!P7+공원구역!O7</f>
        <v>715434.3</v>
      </c>
      <c r="L7" s="329">
        <f>소공원!Q7+어린이!Q7+근린!Q7+역사!Q7+문화!Q7+수변!Q7+묘지!Q7+체육!Q7+도시자연!Q7+공원구역!P7</f>
        <v>0</v>
      </c>
      <c r="M7" s="329">
        <f>소공원!R7+어린이!R7+근린!R7+역사!R7+문화!R7+수변!R7+묘지!R7+체육!R7+도시자연!R7+공원구역!Q7</f>
        <v>0</v>
      </c>
      <c r="N7" s="329">
        <f>소공원!S7+어린이!S7+근린!S7+역사!S7+문화!S7+수변!S7+묘지!S7+체육!S7+도시자연!S7+공원구역!R7</f>
        <v>38</v>
      </c>
      <c r="O7" s="329">
        <f>소공원!T7+어린이!T7+근린!T7+역사!T7+문화!T7+수변!T7+묘지!T7+체육!T7+도시자연!T7+공원구역!S7</f>
        <v>637155.19999999995</v>
      </c>
      <c r="P7" s="329">
        <f>소공원!U7+어린이!U7+근린!U7+역사!U7+문화!U7+수변!U7+묘지!U7+체육!U7+도시자연!U7+공원구역!T7</f>
        <v>14</v>
      </c>
      <c r="Q7" s="329">
        <f>소공원!V7+어린이!V7+근린!V7+역사!V7+문화!V7+수변!V7+묘지!V7+체육!V7+도시자연!V7+공원구역!U7</f>
        <v>1592350.1</v>
      </c>
      <c r="R7" s="329">
        <f>소공원!W7+어린이!W7+근린!W7+역사!W7+문화!W7+수변!W7+묘지!W7+체육!W7+도시자연!W7+공원구역!V7</f>
        <v>52</v>
      </c>
      <c r="S7" s="329">
        <f>소공원!X7+어린이!X7+근린!X7+역사!X7+문화!X7+수변!X7+묘지!X7+체육!X7+도시자연!X7+공원구역!W7</f>
        <v>2229505.2999999998</v>
      </c>
      <c r="U7" s="330"/>
      <c r="W7" s="331"/>
      <c r="X7" s="332"/>
      <c r="Y7" s="329"/>
      <c r="AA7" s="331"/>
    </row>
    <row r="10" spans="1:28">
      <c r="G10" s="333"/>
    </row>
    <row r="12" spans="1:28">
      <c r="G12" s="333"/>
    </row>
    <row r="14" spans="1:28">
      <c r="D14" s="334"/>
      <c r="F14" s="333"/>
    </row>
    <row r="21" spans="3:13">
      <c r="C21" s="335"/>
      <c r="D21" s="335"/>
      <c r="E21" s="335"/>
      <c r="F21" s="335"/>
      <c r="G21" s="335"/>
      <c r="H21" s="335"/>
      <c r="I21" s="335"/>
      <c r="J21" s="335"/>
      <c r="K21" s="335"/>
      <c r="L21" s="335"/>
      <c r="M21" s="335"/>
    </row>
    <row r="22" spans="3:13">
      <c r="C22" s="335"/>
      <c r="D22" s="335"/>
      <c r="E22" s="335"/>
      <c r="F22" s="335"/>
      <c r="G22" s="335"/>
      <c r="H22" s="335"/>
      <c r="I22" s="335"/>
      <c r="J22" s="335"/>
      <c r="K22" s="335"/>
      <c r="L22" s="335"/>
      <c r="M22" s="335"/>
    </row>
    <row r="23" spans="3:13">
      <c r="C23" s="335"/>
      <c r="D23" s="335"/>
      <c r="E23" s="335"/>
      <c r="F23" s="335"/>
      <c r="G23" s="335"/>
      <c r="H23" s="335"/>
      <c r="I23" s="335"/>
      <c r="J23" s="335"/>
      <c r="K23" s="335"/>
      <c r="L23" s="335"/>
      <c r="M23" s="335"/>
    </row>
    <row r="24" spans="3:13">
      <c r="C24" s="335"/>
      <c r="D24" s="335"/>
      <c r="E24" s="335"/>
      <c r="F24" s="335"/>
      <c r="G24" s="335"/>
      <c r="H24" s="335"/>
      <c r="I24" s="335"/>
      <c r="J24" s="335"/>
      <c r="K24" s="335"/>
      <c r="L24" s="335"/>
      <c r="M24" s="335"/>
    </row>
  </sheetData>
  <mergeCells count="18">
    <mergeCell ref="U3:X5"/>
    <mergeCell ref="Y3:Z5"/>
    <mergeCell ref="AA3:AB5"/>
    <mergeCell ref="A1:S1"/>
    <mergeCell ref="A2:D2"/>
    <mergeCell ref="A3:A6"/>
    <mergeCell ref="B3:C5"/>
    <mergeCell ref="D3:M3"/>
    <mergeCell ref="N3:S3"/>
    <mergeCell ref="D4:E5"/>
    <mergeCell ref="F4:G5"/>
    <mergeCell ref="H4:I5"/>
    <mergeCell ref="J4:K5"/>
    <mergeCell ref="L4:O4"/>
    <mergeCell ref="P4:Q5"/>
    <mergeCell ref="R4:S5"/>
    <mergeCell ref="L5:M5"/>
    <mergeCell ref="N5:O5"/>
  </mergeCells>
  <phoneticPr fontId="26" type="noConversion"/>
  <pageMargins left="0.69972223043441772" right="0.69972223043441772" top="0.75" bottom="0.75" header="0.30000001192092896" footer="0.30000001192092896"/>
  <pageSetup paperSize="9" scale="44" orientation="portrait" horizontalDpi="4294967293" r:id="rId1"/>
  <colBreaks count="1" manualBreakCount="1">
    <brk id="2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19"/>
  <sheetViews>
    <sheetView tabSelected="1" view="pageBreakPreview" zoomScaleNormal="90" zoomScaleSheetLayoutView="100" workbookViewId="0">
      <selection sqref="A1:S1"/>
    </sheetView>
  </sheetViews>
  <sheetFormatPr defaultRowHeight="16.5"/>
  <cols>
    <col min="1" max="1" width="15.25" style="336" bestFit="1" customWidth="1"/>
    <col min="2" max="2" width="8.5" style="336" bestFit="1" customWidth="1"/>
    <col min="3" max="3" width="13.25" style="374" bestFit="1" customWidth="1"/>
    <col min="4" max="4" width="7.125" style="336" bestFit="1" customWidth="1"/>
    <col min="5" max="5" width="13" style="336" customWidth="1"/>
    <col min="6" max="6" width="7.125" style="336" customWidth="1"/>
    <col min="7" max="7" width="12.875" style="336" customWidth="1"/>
    <col min="8" max="8" width="10.125" style="336" customWidth="1"/>
    <col min="9" max="9" width="11.625" style="336" customWidth="1"/>
    <col min="10" max="10" width="6.625" style="336" customWidth="1"/>
    <col min="11" max="11" width="11.5" style="336" customWidth="1"/>
    <col min="12" max="12" width="6.625" style="336" customWidth="1"/>
    <col min="13" max="13" width="10.875" style="374" customWidth="1"/>
    <col min="14" max="14" width="6.625" style="336" customWidth="1"/>
    <col min="15" max="15" width="12" style="336" customWidth="1"/>
    <col min="16" max="16" width="7.125" style="336" customWidth="1"/>
    <col min="17" max="17" width="13.25" style="336" customWidth="1"/>
    <col min="18" max="18" width="7.125" style="336" bestFit="1" customWidth="1"/>
    <col min="19" max="19" width="13.25" style="375" bestFit="1" customWidth="1"/>
    <col min="20" max="20" width="9" style="336"/>
    <col min="21" max="21" width="26.75" style="336" customWidth="1"/>
    <col min="22" max="16384" width="9" style="336"/>
  </cols>
  <sheetData>
    <row r="1" spans="1:21" ht="38.25">
      <c r="A1" s="703" t="s">
        <v>209</v>
      </c>
      <c r="B1" s="703"/>
      <c r="C1" s="703"/>
      <c r="D1" s="703"/>
      <c r="E1" s="703"/>
      <c r="F1" s="703"/>
      <c r="G1" s="703"/>
      <c r="H1" s="703"/>
      <c r="I1" s="703"/>
      <c r="J1" s="703"/>
      <c r="K1" s="703"/>
      <c r="L1" s="703"/>
      <c r="M1" s="703"/>
      <c r="N1" s="704"/>
      <c r="O1" s="704"/>
      <c r="P1" s="704"/>
      <c r="Q1" s="704"/>
      <c r="R1" s="704"/>
      <c r="S1" s="704"/>
    </row>
    <row r="2" spans="1:21">
      <c r="A2" s="705" t="s">
        <v>845</v>
      </c>
      <c r="B2" s="705"/>
      <c r="C2" s="705"/>
      <c r="D2" s="705"/>
      <c r="E2" s="337"/>
      <c r="F2" s="337"/>
      <c r="G2" s="337"/>
      <c r="H2" s="337"/>
      <c r="I2" s="337"/>
      <c r="J2" s="337"/>
      <c r="K2" s="337"/>
      <c r="L2" s="337"/>
      <c r="M2" s="338"/>
      <c r="N2" s="339"/>
      <c r="O2" s="339"/>
      <c r="P2" s="339"/>
      <c r="Q2" s="339"/>
      <c r="R2" s="339"/>
      <c r="S2" s="340" t="s">
        <v>57</v>
      </c>
    </row>
    <row r="3" spans="1:21" ht="28.5" customHeight="1">
      <c r="A3" s="706" t="s">
        <v>52</v>
      </c>
      <c r="B3" s="708" t="s">
        <v>210</v>
      </c>
      <c r="C3" s="709"/>
      <c r="D3" s="710" t="s">
        <v>135</v>
      </c>
      <c r="E3" s="711"/>
      <c r="F3" s="711"/>
      <c r="G3" s="711"/>
      <c r="H3" s="711"/>
      <c r="I3" s="711"/>
      <c r="J3" s="711"/>
      <c r="K3" s="711"/>
      <c r="L3" s="711"/>
      <c r="M3" s="711"/>
      <c r="N3" s="702" t="s">
        <v>49</v>
      </c>
      <c r="O3" s="707"/>
      <c r="P3" s="707"/>
      <c r="Q3" s="707"/>
      <c r="R3" s="707"/>
      <c r="S3" s="707"/>
    </row>
    <row r="4" spans="1:21" ht="28.5" customHeight="1">
      <c r="A4" s="707"/>
      <c r="B4" s="712" t="s">
        <v>136</v>
      </c>
      <c r="C4" s="713" t="s">
        <v>138</v>
      </c>
      <c r="D4" s="710" t="s">
        <v>137</v>
      </c>
      <c r="E4" s="710"/>
      <c r="F4" s="714" t="s">
        <v>205</v>
      </c>
      <c r="G4" s="714"/>
      <c r="H4" s="714"/>
      <c r="I4" s="714"/>
      <c r="J4" s="714"/>
      <c r="K4" s="714"/>
      <c r="L4" s="715" t="s">
        <v>36</v>
      </c>
      <c r="M4" s="715"/>
      <c r="N4" s="715"/>
      <c r="O4" s="715"/>
      <c r="P4" s="702" t="s">
        <v>69</v>
      </c>
      <c r="Q4" s="702"/>
      <c r="R4" s="702" t="s">
        <v>137</v>
      </c>
      <c r="S4" s="702"/>
    </row>
    <row r="5" spans="1:21" ht="28.5" customHeight="1">
      <c r="A5" s="707"/>
      <c r="B5" s="712"/>
      <c r="C5" s="713"/>
      <c r="D5" s="710"/>
      <c r="E5" s="710"/>
      <c r="F5" s="714" t="s">
        <v>137</v>
      </c>
      <c r="G5" s="714"/>
      <c r="H5" s="714" t="s">
        <v>50</v>
      </c>
      <c r="I5" s="714"/>
      <c r="J5" s="714" t="s">
        <v>33</v>
      </c>
      <c r="K5" s="714"/>
      <c r="L5" s="716" t="s">
        <v>73</v>
      </c>
      <c r="M5" s="716"/>
      <c r="N5" s="702" t="s">
        <v>206</v>
      </c>
      <c r="O5" s="702"/>
      <c r="P5" s="702"/>
      <c r="Q5" s="702"/>
      <c r="R5" s="702"/>
      <c r="S5" s="702"/>
    </row>
    <row r="6" spans="1:21" ht="28.5" customHeight="1">
      <c r="A6" s="707"/>
      <c r="B6" s="712"/>
      <c r="C6" s="713"/>
      <c r="D6" s="341" t="s">
        <v>136</v>
      </c>
      <c r="E6" s="341" t="s">
        <v>138</v>
      </c>
      <c r="F6" s="342" t="s">
        <v>136</v>
      </c>
      <c r="G6" s="342" t="s">
        <v>138</v>
      </c>
      <c r="H6" s="342" t="s">
        <v>136</v>
      </c>
      <c r="I6" s="342" t="s">
        <v>138</v>
      </c>
      <c r="J6" s="342" t="s">
        <v>136</v>
      </c>
      <c r="K6" s="342" t="s">
        <v>138</v>
      </c>
      <c r="L6" s="343" t="s">
        <v>136</v>
      </c>
      <c r="M6" s="344" t="s">
        <v>138</v>
      </c>
      <c r="N6" s="345" t="s">
        <v>136</v>
      </c>
      <c r="O6" s="345" t="s">
        <v>138</v>
      </c>
      <c r="P6" s="345" t="s">
        <v>136</v>
      </c>
      <c r="Q6" s="345" t="s">
        <v>138</v>
      </c>
      <c r="R6" s="345" t="s">
        <v>136</v>
      </c>
      <c r="S6" s="346" t="s">
        <v>138</v>
      </c>
    </row>
    <row r="7" spans="1:21" s="350" customFormat="1" ht="28.5" customHeight="1">
      <c r="A7" s="347" t="s">
        <v>120</v>
      </c>
      <c r="B7" s="348">
        <f t="shared" ref="B7:S7" si="0">B8+B12+B18+B19</f>
        <v>270</v>
      </c>
      <c r="C7" s="349">
        <f t="shared" si="0"/>
        <v>12923488.499999998</v>
      </c>
      <c r="D7" s="348">
        <f t="shared" si="0"/>
        <v>218</v>
      </c>
      <c r="E7" s="349">
        <f>E8+E12+E18+E19</f>
        <v>10693983.199999999</v>
      </c>
      <c r="F7" s="348">
        <f t="shared" si="0"/>
        <v>218</v>
      </c>
      <c r="G7" s="349">
        <f t="shared" si="0"/>
        <v>10693983.199999999</v>
      </c>
      <c r="H7" s="348">
        <f t="shared" si="0"/>
        <v>214</v>
      </c>
      <c r="I7" s="349">
        <f t="shared" si="0"/>
        <v>9978548.8999999985</v>
      </c>
      <c r="J7" s="348">
        <f t="shared" si="0"/>
        <v>4</v>
      </c>
      <c r="K7" s="349">
        <f t="shared" si="0"/>
        <v>715434.3</v>
      </c>
      <c r="L7" s="348">
        <f t="shared" si="0"/>
        <v>0</v>
      </c>
      <c r="M7" s="348">
        <f t="shared" si="0"/>
        <v>0</v>
      </c>
      <c r="N7" s="348">
        <f t="shared" si="0"/>
        <v>38</v>
      </c>
      <c r="O7" s="349">
        <f t="shared" si="0"/>
        <v>637155.19999999995</v>
      </c>
      <c r="P7" s="348">
        <f t="shared" si="0"/>
        <v>14</v>
      </c>
      <c r="Q7" s="349">
        <f t="shared" si="0"/>
        <v>1592350.1</v>
      </c>
      <c r="R7" s="348">
        <f t="shared" si="0"/>
        <v>52</v>
      </c>
      <c r="S7" s="349">
        <f t="shared" si="0"/>
        <v>2229505.2999999998</v>
      </c>
      <c r="U7" s="351"/>
    </row>
    <row r="8" spans="1:21" s="356" customFormat="1" ht="28.5" customHeight="1">
      <c r="A8" s="352" t="s">
        <v>238</v>
      </c>
      <c r="B8" s="353">
        <f t="shared" ref="B8:S8" si="1">SUM(B9:B11)</f>
        <v>240</v>
      </c>
      <c r="C8" s="354">
        <f>SUM(C9:C11)</f>
        <v>10521559.299999997</v>
      </c>
      <c r="D8" s="355">
        <f t="shared" si="1"/>
        <v>208</v>
      </c>
      <c r="E8" s="354">
        <f>SUM(E9:E11)</f>
        <v>9499456.1999999993</v>
      </c>
      <c r="F8" s="353">
        <f t="shared" si="1"/>
        <v>208</v>
      </c>
      <c r="G8" s="354">
        <f t="shared" si="1"/>
        <v>9499456.1999999993</v>
      </c>
      <c r="H8" s="353">
        <f t="shared" si="1"/>
        <v>205</v>
      </c>
      <c r="I8" s="354">
        <f t="shared" si="1"/>
        <v>9414289.8999999985</v>
      </c>
      <c r="J8" s="353">
        <f t="shared" si="1"/>
        <v>3</v>
      </c>
      <c r="K8" s="354">
        <f t="shared" si="1"/>
        <v>85166.3</v>
      </c>
      <c r="L8" s="353">
        <f t="shared" si="1"/>
        <v>0</v>
      </c>
      <c r="M8" s="353">
        <f t="shared" si="1"/>
        <v>0</v>
      </c>
      <c r="N8" s="353">
        <f t="shared" si="1"/>
        <v>30</v>
      </c>
      <c r="O8" s="354">
        <f t="shared" si="1"/>
        <v>292566</v>
      </c>
      <c r="P8" s="353">
        <f t="shared" si="1"/>
        <v>2</v>
      </c>
      <c r="Q8" s="354">
        <f t="shared" si="1"/>
        <v>729537.1</v>
      </c>
      <c r="R8" s="353">
        <f t="shared" si="1"/>
        <v>32</v>
      </c>
      <c r="S8" s="354">
        <f t="shared" si="1"/>
        <v>1022103.1</v>
      </c>
    </row>
    <row r="9" spans="1:21" ht="28.5" customHeight="1">
      <c r="A9" s="357" t="s">
        <v>140</v>
      </c>
      <c r="B9" s="358">
        <f>소공원!F7</f>
        <v>31</v>
      </c>
      <c r="C9" s="359">
        <f>소공원!G7</f>
        <v>32585.599999999999</v>
      </c>
      <c r="D9" s="358">
        <f>소공원!I7</f>
        <v>26</v>
      </c>
      <c r="E9" s="359">
        <f>소공원!J7</f>
        <v>24783.599999999999</v>
      </c>
      <c r="F9" s="358">
        <f>소공원!K7</f>
        <v>26</v>
      </c>
      <c r="G9" s="359">
        <f>소공원!L7</f>
        <v>24783.599999999999</v>
      </c>
      <c r="H9" s="358">
        <f>소공원!M7</f>
        <v>26</v>
      </c>
      <c r="I9" s="359">
        <f>소공원!N7</f>
        <v>24783.599999999999</v>
      </c>
      <c r="J9" s="358">
        <f>소공원!O7</f>
        <v>0</v>
      </c>
      <c r="K9" s="359">
        <f>소공원!P7</f>
        <v>0</v>
      </c>
      <c r="L9" s="358">
        <f>소공원!Q7</f>
        <v>0</v>
      </c>
      <c r="M9" s="358">
        <f>소공원!R7</f>
        <v>0</v>
      </c>
      <c r="N9" s="358">
        <f>소공원!S7</f>
        <v>5</v>
      </c>
      <c r="O9" s="359">
        <f>소공원!T7</f>
        <v>7802</v>
      </c>
      <c r="P9" s="358">
        <f>소공원!U7</f>
        <v>0</v>
      </c>
      <c r="Q9" s="359">
        <f>소공원!V7</f>
        <v>0</v>
      </c>
      <c r="R9" s="358">
        <f>소공원!W7</f>
        <v>5</v>
      </c>
      <c r="S9" s="359">
        <f>소공원!X7</f>
        <v>7802</v>
      </c>
      <c r="U9" s="360">
        <f t="shared" ref="U9:U19" si="2">B9-D9-R9</f>
        <v>0</v>
      </c>
    </row>
    <row r="10" spans="1:21" ht="28.5" customHeight="1">
      <c r="A10" s="357" t="s">
        <v>35</v>
      </c>
      <c r="B10" s="358">
        <f>어린이!F7</f>
        <v>140</v>
      </c>
      <c r="C10" s="359">
        <f>어린이!G7</f>
        <v>499980.6</v>
      </c>
      <c r="D10" s="358">
        <f>어린이!I7</f>
        <v>124</v>
      </c>
      <c r="E10" s="359">
        <f>어린이!J7</f>
        <v>437025.6</v>
      </c>
      <c r="F10" s="358">
        <f>어린이!K7</f>
        <v>124</v>
      </c>
      <c r="G10" s="359">
        <f>어린이!L7</f>
        <v>437025.6</v>
      </c>
      <c r="H10" s="358">
        <f>어린이!M7</f>
        <v>124</v>
      </c>
      <c r="I10" s="359">
        <f>어린이!N7</f>
        <v>437025.6</v>
      </c>
      <c r="J10" s="358">
        <f>어린이!O7</f>
        <v>0</v>
      </c>
      <c r="K10" s="359">
        <f>어린이!P7</f>
        <v>0</v>
      </c>
      <c r="L10" s="358">
        <f>어린이!Q7</f>
        <v>0</v>
      </c>
      <c r="M10" s="358">
        <f>어린이!R7</f>
        <v>0</v>
      </c>
      <c r="N10" s="358">
        <f>어린이!S7</f>
        <v>15</v>
      </c>
      <c r="O10" s="359">
        <f>어린이!T7</f>
        <v>60743.9</v>
      </c>
      <c r="P10" s="358">
        <f>어린이!U7</f>
        <v>1</v>
      </c>
      <c r="Q10" s="359">
        <f>어린이!V7</f>
        <v>2211.1</v>
      </c>
      <c r="R10" s="358">
        <f>어린이!W7</f>
        <v>16</v>
      </c>
      <c r="S10" s="359">
        <f>어린이!X7</f>
        <v>62955</v>
      </c>
      <c r="U10" s="360">
        <f t="shared" si="2"/>
        <v>0</v>
      </c>
    </row>
    <row r="11" spans="1:21" ht="28.5" customHeight="1">
      <c r="A11" s="357" t="s">
        <v>43</v>
      </c>
      <c r="B11" s="358">
        <f>근린!F7</f>
        <v>69</v>
      </c>
      <c r="C11" s="359">
        <f>근린!G7</f>
        <v>9988993.0999999978</v>
      </c>
      <c r="D11" s="358">
        <f>근린!I7</f>
        <v>58</v>
      </c>
      <c r="E11" s="359">
        <f>근린!J7</f>
        <v>9037647</v>
      </c>
      <c r="F11" s="358">
        <f>근린!K7</f>
        <v>58</v>
      </c>
      <c r="G11" s="359">
        <f>근린!L7</f>
        <v>9037647</v>
      </c>
      <c r="H11" s="358">
        <f>근린!M7</f>
        <v>55</v>
      </c>
      <c r="I11" s="359">
        <f>근린!N7</f>
        <v>8952480.6999999993</v>
      </c>
      <c r="J11" s="358">
        <f>근린!O7</f>
        <v>3</v>
      </c>
      <c r="K11" s="359">
        <f>근린!P7</f>
        <v>85166.3</v>
      </c>
      <c r="L11" s="358">
        <f>근린!Q7</f>
        <v>0</v>
      </c>
      <c r="M11" s="358">
        <f>근린!R7</f>
        <v>0</v>
      </c>
      <c r="N11" s="358">
        <f>근린!S7</f>
        <v>10</v>
      </c>
      <c r="O11" s="359">
        <f>근린!T7</f>
        <v>224020.1</v>
      </c>
      <c r="P11" s="358">
        <f>근린!U7</f>
        <v>1</v>
      </c>
      <c r="Q11" s="359">
        <f>근린!V7</f>
        <v>727326</v>
      </c>
      <c r="R11" s="358">
        <f>근린!W7</f>
        <v>11</v>
      </c>
      <c r="S11" s="359">
        <f>근린!X7</f>
        <v>951346.1</v>
      </c>
      <c r="U11" s="360">
        <f t="shared" si="2"/>
        <v>0</v>
      </c>
    </row>
    <row r="12" spans="1:21" s="356" customFormat="1" ht="28.5" customHeight="1">
      <c r="A12" s="352" t="s">
        <v>220</v>
      </c>
      <c r="B12" s="353">
        <f>SUM(B13:B17)</f>
        <v>28</v>
      </c>
      <c r="C12" s="354">
        <f>SUM(C13:C17)</f>
        <v>1826080.4</v>
      </c>
      <c r="D12" s="353">
        <f t="shared" ref="D12:S12" si="3">SUM(D13:D17)</f>
        <v>10</v>
      </c>
      <c r="E12" s="354">
        <f t="shared" si="3"/>
        <v>1194527</v>
      </c>
      <c r="F12" s="353">
        <f t="shared" si="3"/>
        <v>10</v>
      </c>
      <c r="G12" s="354">
        <f t="shared" si="3"/>
        <v>1194527</v>
      </c>
      <c r="H12" s="353">
        <f t="shared" si="3"/>
        <v>9</v>
      </c>
      <c r="I12" s="354">
        <f t="shared" si="3"/>
        <v>564259</v>
      </c>
      <c r="J12" s="353">
        <f t="shared" si="3"/>
        <v>1</v>
      </c>
      <c r="K12" s="354">
        <f t="shared" si="3"/>
        <v>630268</v>
      </c>
      <c r="L12" s="353">
        <f t="shared" si="3"/>
        <v>0</v>
      </c>
      <c r="M12" s="353">
        <f t="shared" si="3"/>
        <v>0</v>
      </c>
      <c r="N12" s="353">
        <f t="shared" si="3"/>
        <v>8</v>
      </c>
      <c r="O12" s="354">
        <f t="shared" si="3"/>
        <v>344589.2</v>
      </c>
      <c r="P12" s="353">
        <f t="shared" si="3"/>
        <v>10</v>
      </c>
      <c r="Q12" s="354">
        <f t="shared" si="3"/>
        <v>286964.2</v>
      </c>
      <c r="R12" s="353">
        <f t="shared" si="3"/>
        <v>18</v>
      </c>
      <c r="S12" s="354">
        <f t="shared" si="3"/>
        <v>631553.4</v>
      </c>
      <c r="U12" s="360">
        <f t="shared" si="2"/>
        <v>0</v>
      </c>
    </row>
    <row r="13" spans="1:21" s="362" customFormat="1" ht="28.5" customHeight="1">
      <c r="A13" s="361" t="s">
        <v>32</v>
      </c>
      <c r="B13" s="358">
        <f>역사!F7</f>
        <v>2</v>
      </c>
      <c r="C13" s="359">
        <f>역사!G7</f>
        <v>64940.5</v>
      </c>
      <c r="D13" s="358">
        <f>역사!I7</f>
        <v>2</v>
      </c>
      <c r="E13" s="359">
        <f>역사!J7</f>
        <v>64940.5</v>
      </c>
      <c r="F13" s="358">
        <f>역사!K7</f>
        <v>2</v>
      </c>
      <c r="G13" s="359">
        <f>역사!L7</f>
        <v>64940.5</v>
      </c>
      <c r="H13" s="358">
        <f>역사!M7</f>
        <v>2</v>
      </c>
      <c r="I13" s="359">
        <f>역사!N7</f>
        <v>64940.5</v>
      </c>
      <c r="J13" s="358">
        <f>역사!O7</f>
        <v>0</v>
      </c>
      <c r="K13" s="359">
        <f>역사!P7</f>
        <v>0</v>
      </c>
      <c r="L13" s="358">
        <f>역사!Q7</f>
        <v>0</v>
      </c>
      <c r="M13" s="358">
        <f>역사!R7</f>
        <v>0</v>
      </c>
      <c r="N13" s="358">
        <f>역사!S7</f>
        <v>0</v>
      </c>
      <c r="O13" s="359">
        <f>역사!T7</f>
        <v>0</v>
      </c>
      <c r="P13" s="358">
        <f>역사!U7</f>
        <v>0</v>
      </c>
      <c r="Q13" s="359">
        <f>역사!V7</f>
        <v>0</v>
      </c>
      <c r="R13" s="358">
        <f>역사!W7</f>
        <v>0</v>
      </c>
      <c r="S13" s="359">
        <f>역사!X7</f>
        <v>0</v>
      </c>
      <c r="U13" s="360">
        <f t="shared" si="2"/>
        <v>0</v>
      </c>
    </row>
    <row r="14" spans="1:21" s="365" customFormat="1" ht="28.5" customHeight="1">
      <c r="A14" s="361" t="s">
        <v>75</v>
      </c>
      <c r="B14" s="363">
        <f>문화!F7</f>
        <v>11</v>
      </c>
      <c r="C14" s="364">
        <f>문화!G7</f>
        <v>97569.700000000012</v>
      </c>
      <c r="D14" s="363">
        <f>문화!I7</f>
        <v>1</v>
      </c>
      <c r="E14" s="364">
        <f>문화!J7</f>
        <v>58788</v>
      </c>
      <c r="F14" s="363">
        <f>문화!K7</f>
        <v>1</v>
      </c>
      <c r="G14" s="364">
        <f>문화!L7</f>
        <v>58788</v>
      </c>
      <c r="H14" s="363">
        <f>문화!M7</f>
        <v>1</v>
      </c>
      <c r="I14" s="364">
        <f>문화!N7</f>
        <v>58788</v>
      </c>
      <c r="J14" s="363">
        <f>문화!O7</f>
        <v>0</v>
      </c>
      <c r="K14" s="364">
        <f>문화!P7</f>
        <v>0</v>
      </c>
      <c r="L14" s="363">
        <f>문화!Q7</f>
        <v>0</v>
      </c>
      <c r="M14" s="363">
        <f>문화!R7</f>
        <v>0</v>
      </c>
      <c r="N14" s="363">
        <f>문화!S7</f>
        <v>3</v>
      </c>
      <c r="O14" s="364">
        <f>문화!T7</f>
        <v>16251.2</v>
      </c>
      <c r="P14" s="363">
        <f>문화!U7</f>
        <v>7</v>
      </c>
      <c r="Q14" s="364">
        <f>문화!V7</f>
        <v>22530.5</v>
      </c>
      <c r="R14" s="363">
        <f>문화!W7</f>
        <v>10</v>
      </c>
      <c r="S14" s="364">
        <f>문화!X7</f>
        <v>38781.700000000004</v>
      </c>
      <c r="U14" s="360">
        <f t="shared" si="2"/>
        <v>0</v>
      </c>
    </row>
    <row r="15" spans="1:21" s="365" customFormat="1" ht="28.5" customHeight="1">
      <c r="A15" s="361" t="s">
        <v>47</v>
      </c>
      <c r="B15" s="363">
        <f>수변!F7</f>
        <v>6</v>
      </c>
      <c r="C15" s="364">
        <f>수변!G7</f>
        <v>360215</v>
      </c>
      <c r="D15" s="363">
        <f>수변!I7</f>
        <v>0</v>
      </c>
      <c r="E15" s="364">
        <f>수변!J7</f>
        <v>0</v>
      </c>
      <c r="F15" s="363">
        <f>수변!K7</f>
        <v>0</v>
      </c>
      <c r="G15" s="364">
        <f>수변!L7</f>
        <v>0</v>
      </c>
      <c r="H15" s="363">
        <f>수변!M7</f>
        <v>0</v>
      </c>
      <c r="I15" s="364">
        <f>수변!N7</f>
        <v>0</v>
      </c>
      <c r="J15" s="363">
        <f>수변!O7</f>
        <v>0</v>
      </c>
      <c r="K15" s="364">
        <f>수변!P7</f>
        <v>0</v>
      </c>
      <c r="L15" s="363">
        <f>수변!Q7</f>
        <v>0</v>
      </c>
      <c r="M15" s="363">
        <f>수변!R7</f>
        <v>0</v>
      </c>
      <c r="N15" s="363">
        <f>수변!S7</f>
        <v>5</v>
      </c>
      <c r="O15" s="364">
        <f>수변!T7</f>
        <v>328338</v>
      </c>
      <c r="P15" s="363">
        <f>수변!U7</f>
        <v>1</v>
      </c>
      <c r="Q15" s="364">
        <f>수변!V7</f>
        <v>31877</v>
      </c>
      <c r="R15" s="363">
        <f>수변!W7</f>
        <v>6</v>
      </c>
      <c r="S15" s="364">
        <f>수변!X7</f>
        <v>360215</v>
      </c>
      <c r="U15" s="360">
        <f t="shared" si="2"/>
        <v>0</v>
      </c>
    </row>
    <row r="16" spans="1:21" s="362" customFormat="1" ht="28.5" customHeight="1">
      <c r="A16" s="361" t="s">
        <v>41</v>
      </c>
      <c r="B16" s="358">
        <f>묘지!F7</f>
        <v>1</v>
      </c>
      <c r="C16" s="359">
        <f>묘지!G7</f>
        <v>635928</v>
      </c>
      <c r="D16" s="358">
        <f>묘지!I7</f>
        <v>1</v>
      </c>
      <c r="E16" s="359">
        <f>묘지!J7</f>
        <v>630268</v>
      </c>
      <c r="F16" s="358">
        <f>묘지!K7</f>
        <v>1</v>
      </c>
      <c r="G16" s="359">
        <f>묘지!L7</f>
        <v>630268</v>
      </c>
      <c r="H16" s="358">
        <f>묘지!M7</f>
        <v>0</v>
      </c>
      <c r="I16" s="359">
        <f>묘지!N7</f>
        <v>0</v>
      </c>
      <c r="J16" s="358">
        <f>묘지!O7</f>
        <v>1</v>
      </c>
      <c r="K16" s="359">
        <f>묘지!P7</f>
        <v>630268</v>
      </c>
      <c r="L16" s="358">
        <f>묘지!Q7</f>
        <v>0</v>
      </c>
      <c r="M16" s="358">
        <f>묘지!R7</f>
        <v>0</v>
      </c>
      <c r="N16" s="358">
        <f>묘지!S7</f>
        <v>0</v>
      </c>
      <c r="O16" s="359">
        <f>묘지!T7</f>
        <v>0</v>
      </c>
      <c r="P16" s="358">
        <f>묘지!U7</f>
        <v>0</v>
      </c>
      <c r="Q16" s="359">
        <f>묘지!V7</f>
        <v>5660</v>
      </c>
      <c r="R16" s="358">
        <f>묘지!W7</f>
        <v>0</v>
      </c>
      <c r="S16" s="359">
        <f>묘지!X7</f>
        <v>5660</v>
      </c>
      <c r="U16" s="360">
        <f t="shared" si="2"/>
        <v>0</v>
      </c>
    </row>
    <row r="17" spans="1:21" s="365" customFormat="1" ht="28.5" customHeight="1">
      <c r="A17" s="366" t="s">
        <v>60</v>
      </c>
      <c r="B17" s="363">
        <f>체육!F7</f>
        <v>8</v>
      </c>
      <c r="C17" s="364">
        <f>체육!G7</f>
        <v>667427.19999999995</v>
      </c>
      <c r="D17" s="363">
        <f>체육!I7</f>
        <v>6</v>
      </c>
      <c r="E17" s="364">
        <f>체육!J7</f>
        <v>440530.5</v>
      </c>
      <c r="F17" s="363">
        <f>체육!K7</f>
        <v>6</v>
      </c>
      <c r="G17" s="364">
        <f>체육!L7</f>
        <v>440530.5</v>
      </c>
      <c r="H17" s="363">
        <f>체육!M7</f>
        <v>6</v>
      </c>
      <c r="I17" s="364">
        <f>체육!N7</f>
        <v>440530.5</v>
      </c>
      <c r="J17" s="363">
        <f>체육!O7</f>
        <v>0</v>
      </c>
      <c r="K17" s="364">
        <f>체육!P7</f>
        <v>0</v>
      </c>
      <c r="L17" s="363">
        <f>체육!Q7</f>
        <v>0</v>
      </c>
      <c r="M17" s="363">
        <f>체육!R7</f>
        <v>0</v>
      </c>
      <c r="N17" s="363">
        <f>체육!S7</f>
        <v>0</v>
      </c>
      <c r="O17" s="364">
        <f>체육!T7</f>
        <v>0</v>
      </c>
      <c r="P17" s="363">
        <f>체육!U7</f>
        <v>2</v>
      </c>
      <c r="Q17" s="364">
        <f>체육!V7</f>
        <v>226896.7</v>
      </c>
      <c r="R17" s="363">
        <f>체육!W7</f>
        <v>2</v>
      </c>
      <c r="S17" s="364">
        <f>체육!X7</f>
        <v>226896.7</v>
      </c>
      <c r="U17" s="360">
        <f t="shared" si="2"/>
        <v>0</v>
      </c>
    </row>
    <row r="18" spans="1:21" s="370" customFormat="1" ht="28.5" customHeight="1">
      <c r="A18" s="367" t="s">
        <v>54</v>
      </c>
      <c r="B18" s="368">
        <f>도시자연!F7</f>
        <v>2</v>
      </c>
      <c r="C18" s="369">
        <f>도시자연!G7</f>
        <v>575848.80000000005</v>
      </c>
      <c r="D18" s="368">
        <f>도시자연!I7</f>
        <v>0</v>
      </c>
      <c r="E18" s="369">
        <f>도시자연!J7</f>
        <v>0</v>
      </c>
      <c r="F18" s="368">
        <f>도시자연!K7</f>
        <v>0</v>
      </c>
      <c r="G18" s="369">
        <f>도시자연!L7</f>
        <v>0</v>
      </c>
      <c r="H18" s="368">
        <f>도시자연!M7</f>
        <v>0</v>
      </c>
      <c r="I18" s="369">
        <f>도시자연!N7</f>
        <v>0</v>
      </c>
      <c r="J18" s="368">
        <f>도시자연!O7</f>
        <v>0</v>
      </c>
      <c r="K18" s="369">
        <f>도시자연!P7</f>
        <v>0</v>
      </c>
      <c r="L18" s="368">
        <f>도시자연!Q7</f>
        <v>0</v>
      </c>
      <c r="M18" s="368">
        <f>도시자연!R7</f>
        <v>0</v>
      </c>
      <c r="N18" s="368">
        <f>도시자연!S7</f>
        <v>0</v>
      </c>
      <c r="O18" s="369">
        <f>도시자연!T7</f>
        <v>0</v>
      </c>
      <c r="P18" s="368">
        <f>도시자연!U7</f>
        <v>2</v>
      </c>
      <c r="Q18" s="369">
        <f>도시자연!V7</f>
        <v>575848.80000000005</v>
      </c>
      <c r="R18" s="368">
        <f>도시자연!W7</f>
        <v>2</v>
      </c>
      <c r="S18" s="369">
        <f>도시자연!X7</f>
        <v>575848.80000000005</v>
      </c>
      <c r="U18" s="360">
        <f t="shared" si="2"/>
        <v>0</v>
      </c>
    </row>
    <row r="19" spans="1:21" s="373" customFormat="1" ht="28.5" customHeight="1">
      <c r="A19" s="367" t="s">
        <v>207</v>
      </c>
      <c r="B19" s="371">
        <f>공원구역!F7</f>
        <v>0</v>
      </c>
      <c r="C19" s="372">
        <f>공원구역!G7</f>
        <v>0</v>
      </c>
      <c r="D19" s="371">
        <f>공원구역!H7</f>
        <v>0</v>
      </c>
      <c r="E19" s="372">
        <f>공원구역!I7</f>
        <v>0</v>
      </c>
      <c r="F19" s="371">
        <f>공원구역!J7</f>
        <v>0</v>
      </c>
      <c r="G19" s="372">
        <f>공원구역!K7</f>
        <v>0</v>
      </c>
      <c r="H19" s="371">
        <f>공원구역!L7</f>
        <v>0</v>
      </c>
      <c r="I19" s="372">
        <f>공원구역!M7</f>
        <v>0</v>
      </c>
      <c r="J19" s="371">
        <f>공원구역!N7</f>
        <v>0</v>
      </c>
      <c r="K19" s="372">
        <f>공원구역!O7</f>
        <v>0</v>
      </c>
      <c r="L19" s="371">
        <f>공원구역!P7</f>
        <v>0</v>
      </c>
      <c r="M19" s="371">
        <f>공원구역!Q7</f>
        <v>0</v>
      </c>
      <c r="N19" s="371">
        <f>공원구역!R7</f>
        <v>0</v>
      </c>
      <c r="O19" s="372">
        <f>공원구역!S7</f>
        <v>0</v>
      </c>
      <c r="P19" s="371">
        <f>공원구역!T7</f>
        <v>0</v>
      </c>
      <c r="Q19" s="372">
        <f>공원구역!U7</f>
        <v>0</v>
      </c>
      <c r="R19" s="371">
        <f>공원구역!V7</f>
        <v>0</v>
      </c>
      <c r="S19" s="372">
        <f>공원구역!W7</f>
        <v>0</v>
      </c>
      <c r="U19" s="360">
        <f t="shared" si="2"/>
        <v>0</v>
      </c>
    </row>
  </sheetData>
  <mergeCells count="18">
    <mergeCell ref="J5:K5"/>
    <mergeCell ref="L5:M5"/>
    <mergeCell ref="N5:O5"/>
    <mergeCell ref="P4:Q5"/>
    <mergeCell ref="A1:S1"/>
    <mergeCell ref="A2:D2"/>
    <mergeCell ref="A3:A6"/>
    <mergeCell ref="B3:C3"/>
    <mergeCell ref="D3:M3"/>
    <mergeCell ref="N3:S3"/>
    <mergeCell ref="B4:B6"/>
    <mergeCell ref="C4:C6"/>
    <mergeCell ref="D4:E5"/>
    <mergeCell ref="F4:K4"/>
    <mergeCell ref="L4:O4"/>
    <mergeCell ref="R4:S5"/>
    <mergeCell ref="F5:G5"/>
    <mergeCell ref="H5:I5"/>
  </mergeCells>
  <phoneticPr fontId="26" type="noConversion"/>
  <pageMargins left="0.69972223043441772" right="0.69972223043441772" top="0.75" bottom="0.75" header="0.30000001192092896" footer="0.30000001192092896"/>
  <pageSetup paperSize="9" scale="62" orientation="landscape" horizontalDpi="4294967293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M77"/>
  <sheetViews>
    <sheetView zoomScale="115" zoomScaleNormal="115" workbookViewId="0">
      <pane xSplit="1" ySplit="6" topLeftCell="B64" activePane="bottomRight" state="frozen"/>
      <selection activeCell="F37" sqref="F37"/>
      <selection pane="topRight" activeCell="F37" sqref="F37"/>
      <selection pane="bottomLeft" activeCell="F37" sqref="F37"/>
      <selection pane="bottomRight" activeCell="D69" sqref="D69"/>
    </sheetView>
  </sheetViews>
  <sheetFormatPr defaultRowHeight="16.5"/>
  <cols>
    <col min="1" max="1" width="5" style="15" bestFit="1" customWidth="1"/>
    <col min="2" max="2" width="9" style="15"/>
    <col min="3" max="3" width="25.875" style="15" bestFit="1" customWidth="1"/>
    <col min="4" max="4" width="28.125" style="15" bestFit="1" customWidth="1"/>
    <col min="5" max="5" width="10.75" style="15" customWidth="1"/>
    <col min="6" max="6" width="7.375" style="15" customWidth="1"/>
    <col min="7" max="7" width="11.875" style="15" bestFit="1" customWidth="1"/>
    <col min="8" max="8" width="10.5" style="15" customWidth="1"/>
    <col min="9" max="9" width="6.5" style="15" bestFit="1" customWidth="1"/>
    <col min="10" max="10" width="12.75" style="15" bestFit="1" customWidth="1"/>
    <col min="11" max="11" width="6.5" style="15" bestFit="1" customWidth="1"/>
    <col min="12" max="12" width="11.375" style="15" bestFit="1" customWidth="1"/>
    <col min="13" max="13" width="6.5" style="15" bestFit="1" customWidth="1"/>
    <col min="14" max="14" width="10.875" style="15" customWidth="1"/>
    <col min="15" max="15" width="6.5" style="15" bestFit="1" customWidth="1"/>
    <col min="16" max="16" width="8.875" style="15" bestFit="1" customWidth="1"/>
    <col min="17" max="17" width="6.5" style="15" bestFit="1" customWidth="1"/>
    <col min="18" max="18" width="9.75" style="15" bestFit="1" customWidth="1"/>
    <col min="19" max="19" width="6.375" style="15" bestFit="1" customWidth="1"/>
    <col min="20" max="20" width="9.125" style="15" bestFit="1" customWidth="1"/>
    <col min="21" max="21" width="6.375" style="15" bestFit="1" customWidth="1"/>
    <col min="22" max="22" width="10.625" style="533" bestFit="1" customWidth="1"/>
    <col min="23" max="23" width="6.375" style="15" bestFit="1" customWidth="1"/>
    <col min="24" max="24" width="10.625" style="21" bestFit="1" customWidth="1"/>
    <col min="25" max="25" width="9.75" style="15" bestFit="1" customWidth="1"/>
    <col min="26" max="27" width="9" style="15" bestFit="1" customWidth="1"/>
    <col min="28" max="16384" width="9" style="15"/>
  </cols>
  <sheetData>
    <row r="1" spans="1:27" ht="26.25">
      <c r="A1" s="14" t="s">
        <v>286</v>
      </c>
      <c r="B1" s="172"/>
      <c r="C1" s="172"/>
      <c r="D1" s="172"/>
      <c r="E1" s="172"/>
      <c r="F1" s="172"/>
      <c r="G1" s="172"/>
      <c r="H1" s="172"/>
      <c r="I1" s="172"/>
      <c r="J1" s="174"/>
      <c r="K1" s="174"/>
      <c r="L1" s="174"/>
      <c r="M1" s="174"/>
      <c r="N1" s="174"/>
      <c r="O1" s="174"/>
      <c r="P1" s="174"/>
      <c r="Q1" s="174"/>
      <c r="R1" s="174"/>
      <c r="S1" s="175"/>
      <c r="T1" s="175"/>
      <c r="U1" s="175"/>
      <c r="V1" s="522"/>
      <c r="W1" s="175"/>
      <c r="X1" s="248" t="s">
        <v>57</v>
      </c>
    </row>
    <row r="2" spans="1:27">
      <c r="A2" s="15" t="str">
        <f>총괄!A2</f>
        <v>(기준 : 2026.01.)</v>
      </c>
      <c r="B2" s="177"/>
      <c r="C2" s="177"/>
      <c r="D2" s="177"/>
      <c r="E2" s="177"/>
      <c r="F2" s="177"/>
      <c r="G2" s="177"/>
      <c r="H2" s="177"/>
      <c r="J2" s="174"/>
      <c r="K2" s="174"/>
      <c r="L2" s="174"/>
      <c r="M2" s="174"/>
      <c r="N2" s="174"/>
      <c r="O2" s="174"/>
      <c r="P2" s="174"/>
      <c r="Q2" s="174"/>
      <c r="R2" s="174"/>
      <c r="S2" s="175"/>
      <c r="T2" s="175"/>
      <c r="U2" s="175"/>
      <c r="V2" s="522"/>
      <c r="W2" s="175"/>
      <c r="X2" s="248"/>
    </row>
    <row r="3" spans="1:27" ht="16.5" customHeight="1">
      <c r="A3" s="725" t="s">
        <v>139</v>
      </c>
      <c r="B3" s="725" t="s">
        <v>52</v>
      </c>
      <c r="C3" s="725" t="s">
        <v>119</v>
      </c>
      <c r="D3" s="725" t="s">
        <v>134</v>
      </c>
      <c r="E3" s="717" t="s">
        <v>210</v>
      </c>
      <c r="F3" s="718"/>
      <c r="G3" s="718"/>
      <c r="H3" s="719"/>
      <c r="I3" s="729" t="s">
        <v>135</v>
      </c>
      <c r="J3" s="730"/>
      <c r="K3" s="730"/>
      <c r="L3" s="730"/>
      <c r="M3" s="730"/>
      <c r="N3" s="730"/>
      <c r="O3" s="730"/>
      <c r="P3" s="730"/>
      <c r="Q3" s="730"/>
      <c r="R3" s="730"/>
      <c r="S3" s="731" t="s">
        <v>49</v>
      </c>
      <c r="T3" s="726"/>
      <c r="U3" s="726"/>
      <c r="V3" s="726"/>
      <c r="W3" s="726"/>
      <c r="X3" s="726"/>
      <c r="Y3" s="728" t="s">
        <v>121</v>
      </c>
    </row>
    <row r="4" spans="1:27" ht="16.5" customHeight="1">
      <c r="A4" s="726"/>
      <c r="B4" s="726"/>
      <c r="C4" s="726"/>
      <c r="D4" s="726"/>
      <c r="E4" s="727" t="s">
        <v>58</v>
      </c>
      <c r="F4" s="727" t="s">
        <v>136</v>
      </c>
      <c r="G4" s="727" t="s">
        <v>138</v>
      </c>
      <c r="H4" s="720" t="s">
        <v>646</v>
      </c>
      <c r="I4" s="729" t="s">
        <v>137</v>
      </c>
      <c r="J4" s="729"/>
      <c r="K4" s="733" t="s">
        <v>205</v>
      </c>
      <c r="L4" s="733"/>
      <c r="M4" s="733"/>
      <c r="N4" s="733"/>
      <c r="O4" s="733"/>
      <c r="P4" s="733"/>
      <c r="Q4" s="732" t="s">
        <v>36</v>
      </c>
      <c r="R4" s="732"/>
      <c r="S4" s="732"/>
      <c r="T4" s="732"/>
      <c r="U4" s="731" t="s">
        <v>69</v>
      </c>
      <c r="V4" s="731"/>
      <c r="W4" s="731" t="s">
        <v>137</v>
      </c>
      <c r="X4" s="731"/>
      <c r="Y4" s="728"/>
    </row>
    <row r="5" spans="1:27" ht="24" customHeight="1">
      <c r="A5" s="726"/>
      <c r="B5" s="726"/>
      <c r="C5" s="726"/>
      <c r="D5" s="726"/>
      <c r="E5" s="727"/>
      <c r="F5" s="727"/>
      <c r="G5" s="727"/>
      <c r="H5" s="721"/>
      <c r="I5" s="729"/>
      <c r="J5" s="729"/>
      <c r="K5" s="733" t="s">
        <v>137</v>
      </c>
      <c r="L5" s="733"/>
      <c r="M5" s="733" t="s">
        <v>50</v>
      </c>
      <c r="N5" s="733"/>
      <c r="O5" s="733" t="s">
        <v>33</v>
      </c>
      <c r="P5" s="733"/>
      <c r="Q5" s="734" t="s">
        <v>73</v>
      </c>
      <c r="R5" s="734"/>
      <c r="S5" s="731" t="s">
        <v>206</v>
      </c>
      <c r="T5" s="731"/>
      <c r="U5" s="731"/>
      <c r="V5" s="731"/>
      <c r="W5" s="731"/>
      <c r="X5" s="731"/>
      <c r="Y5" s="728"/>
      <c r="Z5" s="16" t="s">
        <v>118</v>
      </c>
    </row>
    <row r="6" spans="1:27">
      <c r="A6" s="726"/>
      <c r="B6" s="726"/>
      <c r="C6" s="726"/>
      <c r="D6" s="726"/>
      <c r="E6" s="727"/>
      <c r="F6" s="727"/>
      <c r="G6" s="727"/>
      <c r="H6" s="722"/>
      <c r="I6" s="411" t="s">
        <v>136</v>
      </c>
      <c r="J6" s="411" t="s">
        <v>138</v>
      </c>
      <c r="K6" s="412" t="s">
        <v>136</v>
      </c>
      <c r="L6" s="412" t="s">
        <v>138</v>
      </c>
      <c r="M6" s="412" t="s">
        <v>136</v>
      </c>
      <c r="N6" s="412" t="s">
        <v>138</v>
      </c>
      <c r="O6" s="412" t="s">
        <v>136</v>
      </c>
      <c r="P6" s="412" t="s">
        <v>138</v>
      </c>
      <c r="Q6" s="413" t="s">
        <v>136</v>
      </c>
      <c r="R6" s="413" t="s">
        <v>138</v>
      </c>
      <c r="S6" s="414" t="s">
        <v>136</v>
      </c>
      <c r="T6" s="414" t="s">
        <v>138</v>
      </c>
      <c r="U6" s="414" t="s">
        <v>136</v>
      </c>
      <c r="V6" s="523" t="s">
        <v>138</v>
      </c>
      <c r="W6" s="414" t="s">
        <v>136</v>
      </c>
      <c r="X6" s="415" t="s">
        <v>138</v>
      </c>
      <c r="Y6" s="728"/>
    </row>
    <row r="7" spans="1:27" s="17" customFormat="1">
      <c r="A7" s="416"/>
      <c r="B7" s="417" t="s">
        <v>122</v>
      </c>
      <c r="C7" s="416"/>
      <c r="D7" s="418"/>
      <c r="E7" s="416"/>
      <c r="F7" s="419">
        <f>SUM(F8:F76)</f>
        <v>31</v>
      </c>
      <c r="G7" s="480">
        <f>SUM(G8:G76)</f>
        <v>32585.599999999999</v>
      </c>
      <c r="H7" s="419"/>
      <c r="I7" s="419">
        <f t="shared" ref="I7:X7" si="0">SUM(I8:I76)</f>
        <v>26</v>
      </c>
      <c r="J7" s="480">
        <f t="shared" si="0"/>
        <v>24783.599999999999</v>
      </c>
      <c r="K7" s="419">
        <f t="shared" si="0"/>
        <v>26</v>
      </c>
      <c r="L7" s="480">
        <f t="shared" si="0"/>
        <v>24783.599999999999</v>
      </c>
      <c r="M7" s="419">
        <f t="shared" si="0"/>
        <v>26</v>
      </c>
      <c r="N7" s="480">
        <f t="shared" si="0"/>
        <v>24783.599999999999</v>
      </c>
      <c r="O7" s="419">
        <f t="shared" si="0"/>
        <v>0</v>
      </c>
      <c r="P7" s="419">
        <f t="shared" si="0"/>
        <v>0</v>
      </c>
      <c r="Q7" s="419">
        <f t="shared" si="0"/>
        <v>0</v>
      </c>
      <c r="R7" s="480">
        <f t="shared" si="0"/>
        <v>0</v>
      </c>
      <c r="S7" s="419">
        <f>SUM(S8:S76)</f>
        <v>5</v>
      </c>
      <c r="T7" s="480">
        <f t="shared" si="0"/>
        <v>7802</v>
      </c>
      <c r="U7" s="419">
        <f t="shared" si="0"/>
        <v>0</v>
      </c>
      <c r="V7" s="524">
        <f t="shared" si="0"/>
        <v>0</v>
      </c>
      <c r="W7" s="419">
        <f t="shared" si="0"/>
        <v>5</v>
      </c>
      <c r="X7" s="480">
        <f t="shared" si="0"/>
        <v>7802</v>
      </c>
      <c r="Y7" s="420"/>
      <c r="Z7" s="68">
        <f t="shared" ref="Z7:Z58" si="1">G7-J7-X7</f>
        <v>0</v>
      </c>
      <c r="AA7" s="68">
        <f t="shared" ref="AA7:AA34" si="2">F7-I7-W7</f>
        <v>0</v>
      </c>
    </row>
    <row r="8" spans="1:27" s="20" customFormat="1">
      <c r="A8" s="421">
        <v>1</v>
      </c>
      <c r="B8" s="509" t="s">
        <v>122</v>
      </c>
      <c r="C8" s="509" t="s">
        <v>533</v>
      </c>
      <c r="D8" s="510" t="s">
        <v>534</v>
      </c>
      <c r="E8" s="422" t="s">
        <v>218</v>
      </c>
      <c r="F8" s="423">
        <v>1</v>
      </c>
      <c r="G8" s="481">
        <v>1090</v>
      </c>
      <c r="H8" s="424"/>
      <c r="I8" s="423">
        <f t="shared" ref="I8:I34" si="3">K8+Q8</f>
        <v>1</v>
      </c>
      <c r="J8" s="484">
        <f t="shared" ref="J8:J34" si="4">L8+R8</f>
        <v>1090</v>
      </c>
      <c r="K8" s="425">
        <f t="shared" ref="K8:K34" si="5">M8+O8</f>
        <v>1</v>
      </c>
      <c r="L8" s="484">
        <f t="shared" ref="L8:L34" si="6">N8+P8</f>
        <v>1090</v>
      </c>
      <c r="M8" s="424">
        <v>1</v>
      </c>
      <c r="N8" s="486">
        <v>1090</v>
      </c>
      <c r="O8" s="424">
        <v>0</v>
      </c>
      <c r="P8" s="426"/>
      <c r="Q8" s="424">
        <v>0</v>
      </c>
      <c r="R8" s="426"/>
      <c r="S8" s="424">
        <v>0</v>
      </c>
      <c r="T8" s="426"/>
      <c r="U8" s="424">
        <v>0</v>
      </c>
      <c r="V8" s="525"/>
      <c r="W8" s="423">
        <f t="shared" ref="W8:W34" si="7">S8+U8</f>
        <v>0</v>
      </c>
      <c r="X8" s="425">
        <f t="shared" ref="X8:X34" si="8">T8+V8</f>
        <v>0</v>
      </c>
      <c r="Y8" s="427"/>
      <c r="Z8" s="67">
        <f t="shared" si="1"/>
        <v>0</v>
      </c>
      <c r="AA8" s="67">
        <f t="shared" si="2"/>
        <v>0</v>
      </c>
    </row>
    <row r="9" spans="1:27" s="20" customFormat="1">
      <c r="A9" s="421">
        <v>2</v>
      </c>
      <c r="B9" s="509" t="s">
        <v>122</v>
      </c>
      <c r="C9" s="509" t="s">
        <v>496</v>
      </c>
      <c r="D9" s="510" t="s">
        <v>497</v>
      </c>
      <c r="E9" s="422" t="s">
        <v>215</v>
      </c>
      <c r="F9" s="423">
        <v>1</v>
      </c>
      <c r="G9" s="481">
        <v>1998.2</v>
      </c>
      <c r="H9" s="424"/>
      <c r="I9" s="423">
        <f t="shared" si="3"/>
        <v>1</v>
      </c>
      <c r="J9" s="484">
        <f t="shared" si="4"/>
        <v>1998.2</v>
      </c>
      <c r="K9" s="425">
        <f t="shared" si="5"/>
        <v>1</v>
      </c>
      <c r="L9" s="484">
        <f t="shared" si="6"/>
        <v>1998.2</v>
      </c>
      <c r="M9" s="424">
        <v>1</v>
      </c>
      <c r="N9" s="486">
        <v>1998.2</v>
      </c>
      <c r="O9" s="424">
        <v>0</v>
      </c>
      <c r="P9" s="426"/>
      <c r="Q9" s="424">
        <v>0</v>
      </c>
      <c r="R9" s="426"/>
      <c r="S9" s="424">
        <v>0</v>
      </c>
      <c r="T9" s="426"/>
      <c r="U9" s="424">
        <v>0</v>
      </c>
      <c r="V9" s="525"/>
      <c r="W9" s="423">
        <f t="shared" si="7"/>
        <v>0</v>
      </c>
      <c r="X9" s="425">
        <f t="shared" si="8"/>
        <v>0</v>
      </c>
      <c r="Y9" s="427"/>
      <c r="Z9" s="67">
        <f t="shared" si="1"/>
        <v>0</v>
      </c>
      <c r="AA9" s="67">
        <f t="shared" si="2"/>
        <v>0</v>
      </c>
    </row>
    <row r="10" spans="1:27" s="20" customFormat="1">
      <c r="A10" s="421">
        <v>3</v>
      </c>
      <c r="B10" s="509" t="s">
        <v>122</v>
      </c>
      <c r="C10" s="509" t="s">
        <v>786</v>
      </c>
      <c r="D10" s="510" t="s">
        <v>396</v>
      </c>
      <c r="E10" s="422" t="s">
        <v>217</v>
      </c>
      <c r="F10" s="423">
        <v>1</v>
      </c>
      <c r="G10" s="481">
        <v>1305.5999999999999</v>
      </c>
      <c r="H10" s="424"/>
      <c r="I10" s="423">
        <f t="shared" si="3"/>
        <v>1</v>
      </c>
      <c r="J10" s="484">
        <f t="shared" si="4"/>
        <v>1305.5999999999999</v>
      </c>
      <c r="K10" s="425">
        <v>1</v>
      </c>
      <c r="L10" s="484">
        <v>1305.5999999999999</v>
      </c>
      <c r="M10" s="541">
        <v>1</v>
      </c>
      <c r="N10" s="542">
        <v>1305.5999999999999</v>
      </c>
      <c r="O10" s="424">
        <v>0</v>
      </c>
      <c r="P10" s="426"/>
      <c r="Q10" s="424"/>
      <c r="R10" s="486"/>
      <c r="S10" s="424">
        <v>0</v>
      </c>
      <c r="T10" s="426">
        <v>0</v>
      </c>
      <c r="U10" s="424">
        <v>0</v>
      </c>
      <c r="V10" s="525">
        <v>0</v>
      </c>
      <c r="W10" s="423">
        <f t="shared" si="7"/>
        <v>0</v>
      </c>
      <c r="X10" s="425">
        <f t="shared" si="8"/>
        <v>0</v>
      </c>
      <c r="Y10" s="427"/>
      <c r="Z10" s="67">
        <f t="shared" si="1"/>
        <v>0</v>
      </c>
      <c r="AA10" s="67">
        <f t="shared" si="2"/>
        <v>0</v>
      </c>
    </row>
    <row r="11" spans="1:27" s="20" customFormat="1">
      <c r="A11" s="421">
        <v>4</v>
      </c>
      <c r="B11" s="509" t="s">
        <v>122</v>
      </c>
      <c r="C11" s="509" t="s">
        <v>131</v>
      </c>
      <c r="D11" s="510" t="s">
        <v>404</v>
      </c>
      <c r="E11" s="422" t="s">
        <v>216</v>
      </c>
      <c r="F11" s="423">
        <v>1</v>
      </c>
      <c r="G11" s="481">
        <v>356</v>
      </c>
      <c r="H11" s="424"/>
      <c r="I11" s="423">
        <f t="shared" si="3"/>
        <v>1</v>
      </c>
      <c r="J11" s="484">
        <f t="shared" si="4"/>
        <v>356</v>
      </c>
      <c r="K11" s="425">
        <f t="shared" si="5"/>
        <v>1</v>
      </c>
      <c r="L11" s="484">
        <f t="shared" si="6"/>
        <v>356</v>
      </c>
      <c r="M11" s="424">
        <v>1</v>
      </c>
      <c r="N11" s="486">
        <v>356</v>
      </c>
      <c r="O11" s="424">
        <v>0</v>
      </c>
      <c r="P11" s="426"/>
      <c r="Q11" s="424">
        <v>0</v>
      </c>
      <c r="R11" s="426"/>
      <c r="S11" s="424">
        <v>0</v>
      </c>
      <c r="T11" s="426"/>
      <c r="U11" s="424">
        <v>0</v>
      </c>
      <c r="V11" s="525">
        <v>0</v>
      </c>
      <c r="W11" s="423">
        <f t="shared" si="7"/>
        <v>0</v>
      </c>
      <c r="X11" s="425">
        <f t="shared" si="8"/>
        <v>0</v>
      </c>
      <c r="Y11" s="427"/>
      <c r="Z11" s="67">
        <f t="shared" si="1"/>
        <v>0</v>
      </c>
      <c r="AA11" s="67">
        <f t="shared" si="2"/>
        <v>0</v>
      </c>
    </row>
    <row r="12" spans="1:27" s="20" customFormat="1">
      <c r="A12" s="421">
        <v>5</v>
      </c>
      <c r="B12" s="509" t="s">
        <v>122</v>
      </c>
      <c r="C12" s="509" t="s">
        <v>38</v>
      </c>
      <c r="D12" s="510" t="s">
        <v>536</v>
      </c>
      <c r="E12" s="422" t="s">
        <v>214</v>
      </c>
      <c r="F12" s="423">
        <v>1</v>
      </c>
      <c r="G12" s="481">
        <v>120.1</v>
      </c>
      <c r="H12" s="424"/>
      <c r="I12" s="423">
        <f t="shared" si="3"/>
        <v>1</v>
      </c>
      <c r="J12" s="484">
        <f t="shared" si="4"/>
        <v>120.1</v>
      </c>
      <c r="K12" s="425">
        <f t="shared" si="5"/>
        <v>1</v>
      </c>
      <c r="L12" s="484">
        <f t="shared" si="6"/>
        <v>120.1</v>
      </c>
      <c r="M12" s="424">
        <v>1</v>
      </c>
      <c r="N12" s="486">
        <v>120.1</v>
      </c>
      <c r="O12" s="424">
        <v>0</v>
      </c>
      <c r="P12" s="426"/>
      <c r="Q12" s="424">
        <v>0</v>
      </c>
      <c r="R12" s="426"/>
      <c r="S12" s="424">
        <v>0</v>
      </c>
      <c r="T12" s="426"/>
      <c r="U12" s="424">
        <v>0</v>
      </c>
      <c r="V12" s="525">
        <v>0</v>
      </c>
      <c r="W12" s="423">
        <v>0</v>
      </c>
      <c r="X12" s="425">
        <f t="shared" si="8"/>
        <v>0</v>
      </c>
      <c r="Y12" s="427"/>
      <c r="Z12" s="67">
        <f t="shared" si="1"/>
        <v>0</v>
      </c>
      <c r="AA12" s="67">
        <f t="shared" si="2"/>
        <v>0</v>
      </c>
    </row>
    <row r="13" spans="1:27" s="20" customFormat="1">
      <c r="A13" s="421">
        <v>6</v>
      </c>
      <c r="B13" s="509" t="s">
        <v>122</v>
      </c>
      <c r="C13" s="509" t="s">
        <v>82</v>
      </c>
      <c r="D13" s="510" t="s">
        <v>537</v>
      </c>
      <c r="E13" s="422" t="s">
        <v>214</v>
      </c>
      <c r="F13" s="423">
        <v>1</v>
      </c>
      <c r="G13" s="481">
        <v>173.4</v>
      </c>
      <c r="H13" s="424"/>
      <c r="I13" s="423">
        <f t="shared" si="3"/>
        <v>1</v>
      </c>
      <c r="J13" s="484">
        <f t="shared" si="4"/>
        <v>173.4</v>
      </c>
      <c r="K13" s="425">
        <f t="shared" si="5"/>
        <v>1</v>
      </c>
      <c r="L13" s="484">
        <f t="shared" si="6"/>
        <v>173.4</v>
      </c>
      <c r="M13" s="424">
        <v>1</v>
      </c>
      <c r="N13" s="486">
        <v>173.4</v>
      </c>
      <c r="O13" s="424">
        <v>0</v>
      </c>
      <c r="P13" s="426"/>
      <c r="Q13" s="424">
        <v>0</v>
      </c>
      <c r="R13" s="426"/>
      <c r="S13" s="424">
        <v>0</v>
      </c>
      <c r="T13" s="426"/>
      <c r="U13" s="424">
        <v>0</v>
      </c>
      <c r="V13" s="525">
        <v>0</v>
      </c>
      <c r="W13" s="423">
        <v>0</v>
      </c>
      <c r="X13" s="425">
        <v>0</v>
      </c>
      <c r="Y13" s="427"/>
      <c r="Z13" s="67">
        <f t="shared" si="1"/>
        <v>0</v>
      </c>
      <c r="AA13" s="67">
        <f t="shared" si="2"/>
        <v>0</v>
      </c>
    </row>
    <row r="14" spans="1:27" s="20" customFormat="1">
      <c r="A14" s="421">
        <v>7</v>
      </c>
      <c r="B14" s="509" t="s">
        <v>122</v>
      </c>
      <c r="C14" s="509" t="s">
        <v>45</v>
      </c>
      <c r="D14" s="510" t="s">
        <v>545</v>
      </c>
      <c r="E14" s="422" t="s">
        <v>214</v>
      </c>
      <c r="F14" s="423">
        <v>1</v>
      </c>
      <c r="G14" s="481">
        <v>54.9</v>
      </c>
      <c r="H14" s="424"/>
      <c r="I14" s="423">
        <f t="shared" si="3"/>
        <v>1</v>
      </c>
      <c r="J14" s="484">
        <f t="shared" si="4"/>
        <v>54.9</v>
      </c>
      <c r="K14" s="425">
        <v>1</v>
      </c>
      <c r="L14" s="484">
        <f t="shared" si="6"/>
        <v>54.9</v>
      </c>
      <c r="M14" s="424">
        <v>1</v>
      </c>
      <c r="N14" s="486">
        <v>54.9</v>
      </c>
      <c r="O14" s="424">
        <v>0</v>
      </c>
      <c r="P14" s="426"/>
      <c r="Q14" s="424">
        <v>0</v>
      </c>
      <c r="R14" s="426"/>
      <c r="S14" s="424">
        <v>0</v>
      </c>
      <c r="T14" s="426"/>
      <c r="U14" s="424">
        <v>0</v>
      </c>
      <c r="V14" s="525">
        <v>0</v>
      </c>
      <c r="W14" s="423">
        <f t="shared" si="7"/>
        <v>0</v>
      </c>
      <c r="X14" s="425">
        <f t="shared" si="8"/>
        <v>0</v>
      </c>
      <c r="Y14" s="427"/>
      <c r="Z14" s="67">
        <f t="shared" si="1"/>
        <v>0</v>
      </c>
      <c r="AA14" s="67">
        <f t="shared" si="2"/>
        <v>0</v>
      </c>
    </row>
    <row r="15" spans="1:27" s="20" customFormat="1">
      <c r="A15" s="421">
        <v>8</v>
      </c>
      <c r="B15" s="509" t="s">
        <v>122</v>
      </c>
      <c r="C15" s="509" t="s">
        <v>48</v>
      </c>
      <c r="D15" s="510" t="s">
        <v>546</v>
      </c>
      <c r="E15" s="422" t="s">
        <v>214</v>
      </c>
      <c r="F15" s="423">
        <v>1</v>
      </c>
      <c r="G15" s="481">
        <v>54.4</v>
      </c>
      <c r="H15" s="424"/>
      <c r="I15" s="423">
        <f t="shared" si="3"/>
        <v>1</v>
      </c>
      <c r="J15" s="484">
        <f t="shared" si="4"/>
        <v>54.4</v>
      </c>
      <c r="K15" s="425">
        <f t="shared" si="5"/>
        <v>1</v>
      </c>
      <c r="L15" s="484">
        <f t="shared" si="6"/>
        <v>54.4</v>
      </c>
      <c r="M15" s="424">
        <v>1</v>
      </c>
      <c r="N15" s="486">
        <v>54.4</v>
      </c>
      <c r="O15" s="424">
        <v>0</v>
      </c>
      <c r="P15" s="426"/>
      <c r="Q15" s="424">
        <v>0</v>
      </c>
      <c r="R15" s="426"/>
      <c r="S15" s="424">
        <v>0</v>
      </c>
      <c r="T15" s="426"/>
      <c r="U15" s="424">
        <v>0</v>
      </c>
      <c r="V15" s="525">
        <v>0</v>
      </c>
      <c r="W15" s="423">
        <f t="shared" si="7"/>
        <v>0</v>
      </c>
      <c r="X15" s="425">
        <f t="shared" si="8"/>
        <v>0</v>
      </c>
      <c r="Y15" s="427"/>
      <c r="Z15" s="67">
        <f t="shared" si="1"/>
        <v>0</v>
      </c>
      <c r="AA15" s="67">
        <f t="shared" si="2"/>
        <v>0</v>
      </c>
    </row>
    <row r="16" spans="1:27" s="20" customFormat="1">
      <c r="A16" s="421">
        <v>9</v>
      </c>
      <c r="B16" s="509" t="s">
        <v>122</v>
      </c>
      <c r="C16" s="509" t="s">
        <v>30</v>
      </c>
      <c r="D16" s="510" t="s">
        <v>541</v>
      </c>
      <c r="E16" s="422" t="s">
        <v>214</v>
      </c>
      <c r="F16" s="423">
        <v>1</v>
      </c>
      <c r="G16" s="481">
        <v>109.6</v>
      </c>
      <c r="H16" s="424"/>
      <c r="I16" s="423">
        <f t="shared" si="3"/>
        <v>1</v>
      </c>
      <c r="J16" s="484">
        <f t="shared" si="4"/>
        <v>109.6</v>
      </c>
      <c r="K16" s="425">
        <f t="shared" si="5"/>
        <v>1</v>
      </c>
      <c r="L16" s="484">
        <f t="shared" si="6"/>
        <v>109.6</v>
      </c>
      <c r="M16" s="424">
        <v>1</v>
      </c>
      <c r="N16" s="486">
        <v>109.6</v>
      </c>
      <c r="O16" s="424">
        <v>0</v>
      </c>
      <c r="P16" s="426"/>
      <c r="Q16" s="424">
        <v>0</v>
      </c>
      <c r="R16" s="426"/>
      <c r="S16" s="424">
        <v>0</v>
      </c>
      <c r="T16" s="426"/>
      <c r="U16" s="424">
        <v>0</v>
      </c>
      <c r="V16" s="525">
        <v>0</v>
      </c>
      <c r="W16" s="423">
        <f t="shared" si="7"/>
        <v>0</v>
      </c>
      <c r="X16" s="425">
        <f t="shared" si="8"/>
        <v>0</v>
      </c>
      <c r="Y16" s="427"/>
      <c r="Z16" s="67">
        <f t="shared" si="1"/>
        <v>0</v>
      </c>
      <c r="AA16" s="67">
        <f t="shared" si="2"/>
        <v>0</v>
      </c>
    </row>
    <row r="17" spans="1:27" s="20" customFormat="1">
      <c r="A17" s="421">
        <v>10</v>
      </c>
      <c r="B17" s="509" t="s">
        <v>122</v>
      </c>
      <c r="C17" s="509" t="s">
        <v>53</v>
      </c>
      <c r="D17" s="510" t="s">
        <v>544</v>
      </c>
      <c r="E17" s="422" t="s">
        <v>214</v>
      </c>
      <c r="F17" s="423">
        <v>1</v>
      </c>
      <c r="G17" s="481">
        <v>156.19999999999999</v>
      </c>
      <c r="H17" s="424"/>
      <c r="I17" s="423">
        <f t="shared" si="3"/>
        <v>1</v>
      </c>
      <c r="J17" s="484">
        <f t="shared" si="4"/>
        <v>156.19999999999999</v>
      </c>
      <c r="K17" s="425">
        <f t="shared" si="5"/>
        <v>1</v>
      </c>
      <c r="L17" s="484">
        <f t="shared" si="6"/>
        <v>156.19999999999999</v>
      </c>
      <c r="M17" s="424">
        <v>1</v>
      </c>
      <c r="N17" s="486">
        <v>156.19999999999999</v>
      </c>
      <c r="O17" s="424">
        <v>0</v>
      </c>
      <c r="P17" s="426"/>
      <c r="Q17" s="424">
        <v>0</v>
      </c>
      <c r="R17" s="426"/>
      <c r="S17" s="424">
        <v>0</v>
      </c>
      <c r="T17" s="426"/>
      <c r="U17" s="424">
        <v>0</v>
      </c>
      <c r="V17" s="525">
        <v>0</v>
      </c>
      <c r="W17" s="423">
        <f t="shared" si="7"/>
        <v>0</v>
      </c>
      <c r="X17" s="425">
        <f t="shared" si="8"/>
        <v>0</v>
      </c>
      <c r="Y17" s="427"/>
      <c r="Z17" s="67">
        <f t="shared" si="1"/>
        <v>0</v>
      </c>
      <c r="AA17" s="67">
        <f t="shared" si="2"/>
        <v>0</v>
      </c>
    </row>
    <row r="18" spans="1:27" s="20" customFormat="1">
      <c r="A18" s="421">
        <v>11</v>
      </c>
      <c r="B18" s="509" t="s">
        <v>122</v>
      </c>
      <c r="C18" s="509" t="s">
        <v>39</v>
      </c>
      <c r="D18" s="510" t="s">
        <v>542</v>
      </c>
      <c r="E18" s="422" t="s">
        <v>214</v>
      </c>
      <c r="F18" s="423">
        <v>1</v>
      </c>
      <c r="G18" s="481">
        <v>147.30000000000001</v>
      </c>
      <c r="H18" s="424"/>
      <c r="I18" s="423">
        <f t="shared" si="3"/>
        <v>1</v>
      </c>
      <c r="J18" s="484">
        <f t="shared" si="4"/>
        <v>147.30000000000001</v>
      </c>
      <c r="K18" s="425">
        <f t="shared" si="5"/>
        <v>1</v>
      </c>
      <c r="L18" s="484">
        <f t="shared" si="6"/>
        <v>147.30000000000001</v>
      </c>
      <c r="M18" s="424">
        <v>1</v>
      </c>
      <c r="N18" s="486">
        <v>147.30000000000001</v>
      </c>
      <c r="O18" s="424">
        <v>0</v>
      </c>
      <c r="P18" s="426"/>
      <c r="Q18" s="424">
        <v>0</v>
      </c>
      <c r="R18" s="426"/>
      <c r="S18" s="424">
        <v>0</v>
      </c>
      <c r="T18" s="426"/>
      <c r="U18" s="424">
        <v>0</v>
      </c>
      <c r="V18" s="525">
        <v>0</v>
      </c>
      <c r="W18" s="423">
        <f t="shared" si="7"/>
        <v>0</v>
      </c>
      <c r="X18" s="425">
        <f t="shared" si="8"/>
        <v>0</v>
      </c>
      <c r="Y18" s="427"/>
      <c r="Z18" s="67">
        <f t="shared" si="1"/>
        <v>0</v>
      </c>
      <c r="AA18" s="67">
        <f t="shared" si="2"/>
        <v>0</v>
      </c>
    </row>
    <row r="19" spans="1:27" s="20" customFormat="1">
      <c r="A19" s="421">
        <v>12</v>
      </c>
      <c r="B19" s="509" t="s">
        <v>122</v>
      </c>
      <c r="C19" s="509" t="s">
        <v>31</v>
      </c>
      <c r="D19" s="510" t="s">
        <v>543</v>
      </c>
      <c r="E19" s="422" t="s">
        <v>214</v>
      </c>
      <c r="F19" s="423">
        <v>1</v>
      </c>
      <c r="G19" s="481">
        <v>1018.8</v>
      </c>
      <c r="H19" s="424"/>
      <c r="I19" s="423">
        <f t="shared" si="3"/>
        <v>1</v>
      </c>
      <c r="J19" s="484">
        <f t="shared" si="4"/>
        <v>1018.8</v>
      </c>
      <c r="K19" s="425">
        <f t="shared" si="5"/>
        <v>1</v>
      </c>
      <c r="L19" s="484">
        <f t="shared" si="6"/>
        <v>1018.8</v>
      </c>
      <c r="M19" s="424">
        <v>1</v>
      </c>
      <c r="N19" s="486">
        <v>1018.8</v>
      </c>
      <c r="O19" s="424">
        <v>0</v>
      </c>
      <c r="P19" s="426"/>
      <c r="Q19" s="424">
        <v>0</v>
      </c>
      <c r="R19" s="426"/>
      <c r="S19" s="424">
        <v>0</v>
      </c>
      <c r="T19" s="426"/>
      <c r="U19" s="424">
        <v>0</v>
      </c>
      <c r="V19" s="525">
        <v>0</v>
      </c>
      <c r="W19" s="423">
        <f t="shared" si="7"/>
        <v>0</v>
      </c>
      <c r="X19" s="425">
        <f t="shared" si="8"/>
        <v>0</v>
      </c>
      <c r="Y19" s="427"/>
      <c r="Z19" s="67">
        <f t="shared" si="1"/>
        <v>0</v>
      </c>
      <c r="AA19" s="67">
        <f t="shared" si="2"/>
        <v>0</v>
      </c>
    </row>
    <row r="20" spans="1:27" s="20" customFormat="1">
      <c r="A20" s="421">
        <v>13</v>
      </c>
      <c r="B20" s="509" t="s">
        <v>122</v>
      </c>
      <c r="C20" s="509" t="s">
        <v>51</v>
      </c>
      <c r="D20" s="510" t="s">
        <v>475</v>
      </c>
      <c r="E20" s="422" t="s">
        <v>214</v>
      </c>
      <c r="F20" s="423">
        <v>1</v>
      </c>
      <c r="G20" s="481">
        <v>1762.4</v>
      </c>
      <c r="H20" s="424"/>
      <c r="I20" s="423">
        <f t="shared" si="3"/>
        <v>1</v>
      </c>
      <c r="J20" s="484">
        <f t="shared" si="4"/>
        <v>1762.4</v>
      </c>
      <c r="K20" s="425">
        <f t="shared" si="5"/>
        <v>1</v>
      </c>
      <c r="L20" s="484">
        <f t="shared" si="6"/>
        <v>1762.4</v>
      </c>
      <c r="M20" s="424">
        <v>1</v>
      </c>
      <c r="N20" s="486">
        <v>1762.4</v>
      </c>
      <c r="O20" s="424">
        <v>0</v>
      </c>
      <c r="P20" s="426"/>
      <c r="Q20" s="424">
        <v>0</v>
      </c>
      <c r="R20" s="426"/>
      <c r="S20" s="424">
        <v>0</v>
      </c>
      <c r="T20" s="426"/>
      <c r="U20" s="424">
        <v>0</v>
      </c>
      <c r="V20" s="525">
        <v>0</v>
      </c>
      <c r="W20" s="423">
        <f t="shared" si="7"/>
        <v>0</v>
      </c>
      <c r="X20" s="425">
        <f t="shared" si="8"/>
        <v>0</v>
      </c>
      <c r="Y20" s="427"/>
      <c r="Z20" s="67">
        <f t="shared" si="1"/>
        <v>0</v>
      </c>
      <c r="AA20" s="67">
        <f t="shared" si="2"/>
        <v>0</v>
      </c>
    </row>
    <row r="21" spans="1:27" s="20" customFormat="1">
      <c r="A21" s="421">
        <v>14</v>
      </c>
      <c r="B21" s="509" t="s">
        <v>122</v>
      </c>
      <c r="C21" s="509" t="s">
        <v>42</v>
      </c>
      <c r="D21" s="510" t="s">
        <v>540</v>
      </c>
      <c r="E21" s="422" t="s">
        <v>214</v>
      </c>
      <c r="F21" s="423">
        <v>1</v>
      </c>
      <c r="G21" s="481">
        <v>934.9</v>
      </c>
      <c r="H21" s="424"/>
      <c r="I21" s="423">
        <f t="shared" si="3"/>
        <v>1</v>
      </c>
      <c r="J21" s="484">
        <f t="shared" si="4"/>
        <v>934.9</v>
      </c>
      <c r="K21" s="425">
        <f t="shared" si="5"/>
        <v>1</v>
      </c>
      <c r="L21" s="484">
        <f t="shared" si="6"/>
        <v>934.9</v>
      </c>
      <c r="M21" s="424">
        <v>1</v>
      </c>
      <c r="N21" s="486">
        <v>934.9</v>
      </c>
      <c r="O21" s="424">
        <v>0</v>
      </c>
      <c r="P21" s="426"/>
      <c r="Q21" s="424">
        <v>0</v>
      </c>
      <c r="R21" s="426"/>
      <c r="S21" s="424">
        <v>0</v>
      </c>
      <c r="T21" s="426"/>
      <c r="U21" s="424">
        <v>0</v>
      </c>
      <c r="V21" s="525">
        <v>0</v>
      </c>
      <c r="W21" s="423">
        <f t="shared" si="7"/>
        <v>0</v>
      </c>
      <c r="X21" s="425">
        <f t="shared" si="8"/>
        <v>0</v>
      </c>
      <c r="Y21" s="427"/>
      <c r="Z21" s="67">
        <f t="shared" si="1"/>
        <v>0</v>
      </c>
      <c r="AA21" s="67">
        <f t="shared" si="2"/>
        <v>0</v>
      </c>
    </row>
    <row r="22" spans="1:27" s="20" customFormat="1">
      <c r="A22" s="421">
        <v>15</v>
      </c>
      <c r="B22" s="509" t="s">
        <v>259</v>
      </c>
      <c r="C22" s="509" t="s">
        <v>260</v>
      </c>
      <c r="D22" s="510" t="s">
        <v>538</v>
      </c>
      <c r="E22" s="422" t="s">
        <v>261</v>
      </c>
      <c r="F22" s="423">
        <v>1</v>
      </c>
      <c r="G22" s="481">
        <v>646.79999999999995</v>
      </c>
      <c r="H22" s="424"/>
      <c r="I22" s="423">
        <f t="shared" si="3"/>
        <v>1</v>
      </c>
      <c r="J22" s="484">
        <f t="shared" si="4"/>
        <v>646.79999999999995</v>
      </c>
      <c r="K22" s="425">
        <f t="shared" si="5"/>
        <v>1</v>
      </c>
      <c r="L22" s="484">
        <f t="shared" si="6"/>
        <v>646.79999999999995</v>
      </c>
      <c r="M22" s="424">
        <v>1</v>
      </c>
      <c r="N22" s="486">
        <v>646.79999999999995</v>
      </c>
      <c r="O22" s="424">
        <v>0</v>
      </c>
      <c r="P22" s="426"/>
      <c r="Q22" s="424">
        <v>0</v>
      </c>
      <c r="R22" s="426"/>
      <c r="S22" s="424">
        <v>0</v>
      </c>
      <c r="T22" s="426"/>
      <c r="U22" s="424">
        <v>0</v>
      </c>
      <c r="V22" s="525">
        <v>0</v>
      </c>
      <c r="W22" s="423">
        <f t="shared" si="7"/>
        <v>0</v>
      </c>
      <c r="X22" s="425">
        <f t="shared" si="8"/>
        <v>0</v>
      </c>
      <c r="Y22" s="427"/>
      <c r="Z22" s="67">
        <f t="shared" si="1"/>
        <v>0</v>
      </c>
      <c r="AA22" s="67">
        <f t="shared" si="2"/>
        <v>0</v>
      </c>
    </row>
    <row r="23" spans="1:27" s="20" customFormat="1">
      <c r="A23" s="421">
        <v>16</v>
      </c>
      <c r="B23" s="509" t="s">
        <v>262</v>
      </c>
      <c r="C23" s="509" t="s">
        <v>263</v>
      </c>
      <c r="D23" s="510" t="s">
        <v>539</v>
      </c>
      <c r="E23" s="422" t="s">
        <v>264</v>
      </c>
      <c r="F23" s="423">
        <v>1</v>
      </c>
      <c r="G23" s="481">
        <v>605.70000000000005</v>
      </c>
      <c r="H23" s="424"/>
      <c r="I23" s="423">
        <f t="shared" si="3"/>
        <v>1</v>
      </c>
      <c r="J23" s="484">
        <f t="shared" si="4"/>
        <v>605.70000000000005</v>
      </c>
      <c r="K23" s="425">
        <f t="shared" si="5"/>
        <v>1</v>
      </c>
      <c r="L23" s="484">
        <f t="shared" si="6"/>
        <v>605.70000000000005</v>
      </c>
      <c r="M23" s="424">
        <v>1</v>
      </c>
      <c r="N23" s="486">
        <v>605.70000000000005</v>
      </c>
      <c r="O23" s="424">
        <v>0</v>
      </c>
      <c r="P23" s="426"/>
      <c r="Q23" s="424">
        <v>0</v>
      </c>
      <c r="R23" s="426"/>
      <c r="S23" s="424">
        <v>0</v>
      </c>
      <c r="T23" s="426"/>
      <c r="U23" s="424">
        <v>0</v>
      </c>
      <c r="V23" s="525">
        <v>0</v>
      </c>
      <c r="W23" s="423">
        <f t="shared" si="7"/>
        <v>0</v>
      </c>
      <c r="X23" s="425">
        <f t="shared" si="8"/>
        <v>0</v>
      </c>
      <c r="Y23" s="427"/>
      <c r="Z23" s="67">
        <f t="shared" si="1"/>
        <v>0</v>
      </c>
      <c r="AA23" s="67">
        <f t="shared" si="2"/>
        <v>0</v>
      </c>
    </row>
    <row r="24" spans="1:27" s="612" customFormat="1">
      <c r="A24" s="622">
        <v>17</v>
      </c>
      <c r="B24" s="509" t="s">
        <v>122</v>
      </c>
      <c r="C24" s="657" t="s">
        <v>814</v>
      </c>
      <c r="D24" s="510" t="s">
        <v>427</v>
      </c>
      <c r="E24" s="623" t="s">
        <v>213</v>
      </c>
      <c r="F24" s="624"/>
      <c r="G24" s="625"/>
      <c r="H24" s="656" t="s">
        <v>841</v>
      </c>
      <c r="I24" s="624"/>
      <c r="J24" s="627"/>
      <c r="K24" s="628"/>
      <c r="L24" s="627"/>
      <c r="M24" s="541"/>
      <c r="N24" s="542"/>
      <c r="O24" s="541"/>
      <c r="P24" s="629"/>
      <c r="Q24" s="541"/>
      <c r="R24" s="629"/>
      <c r="S24" s="541"/>
      <c r="T24" s="626"/>
      <c r="U24" s="541"/>
      <c r="V24" s="630"/>
      <c r="W24" s="624"/>
      <c r="X24" s="631"/>
      <c r="Y24" s="632"/>
      <c r="Z24" s="613">
        <f t="shared" si="1"/>
        <v>0</v>
      </c>
      <c r="AA24" s="613">
        <f t="shared" si="2"/>
        <v>0</v>
      </c>
    </row>
    <row r="25" spans="1:27" s="124" customFormat="1">
      <c r="A25" s="421">
        <v>18</v>
      </c>
      <c r="B25" s="509" t="s">
        <v>122</v>
      </c>
      <c r="C25" s="655" t="s">
        <v>821</v>
      </c>
      <c r="D25" s="510" t="s">
        <v>406</v>
      </c>
      <c r="E25" s="511" t="s">
        <v>212</v>
      </c>
      <c r="F25" s="492"/>
      <c r="G25" s="512"/>
      <c r="H25" s="654" t="s">
        <v>840</v>
      </c>
      <c r="I25" s="492"/>
      <c r="J25" s="493"/>
      <c r="K25" s="494"/>
      <c r="L25" s="493"/>
      <c r="M25" s="495"/>
      <c r="N25" s="496"/>
      <c r="O25" s="495"/>
      <c r="P25" s="497"/>
      <c r="Q25" s="495"/>
      <c r="R25" s="497"/>
      <c r="S25" s="495"/>
      <c r="T25" s="497"/>
      <c r="U25" s="495"/>
      <c r="V25" s="526"/>
      <c r="W25" s="492"/>
      <c r="X25" s="494"/>
      <c r="Y25" s="400"/>
      <c r="Z25" s="123"/>
      <c r="AA25" s="123"/>
    </row>
    <row r="26" spans="1:27" s="20" customFormat="1">
      <c r="A26" s="421">
        <v>19</v>
      </c>
      <c r="B26" s="509" t="s">
        <v>122</v>
      </c>
      <c r="C26" s="655" t="s">
        <v>44</v>
      </c>
      <c r="D26" s="510" t="s">
        <v>405</v>
      </c>
      <c r="E26" s="428" t="s">
        <v>212</v>
      </c>
      <c r="F26" s="423"/>
      <c r="G26" s="654"/>
      <c r="H26" s="654" t="s">
        <v>840</v>
      </c>
      <c r="I26" s="423"/>
      <c r="J26" s="484"/>
      <c r="K26" s="425"/>
      <c r="L26" s="484"/>
      <c r="M26" s="424"/>
      <c r="N26" s="486"/>
      <c r="O26" s="424"/>
      <c r="P26" s="426"/>
      <c r="Q26" s="424"/>
      <c r="R26" s="426"/>
      <c r="S26" s="424"/>
      <c r="T26" s="426"/>
      <c r="U26" s="424"/>
      <c r="V26" s="527"/>
      <c r="W26" s="423"/>
      <c r="X26" s="425"/>
      <c r="Y26" s="429"/>
      <c r="Z26" s="67"/>
      <c r="AA26" s="67"/>
    </row>
    <row r="27" spans="1:27" s="20" customFormat="1">
      <c r="A27" s="421">
        <v>20</v>
      </c>
      <c r="B27" s="509" t="s">
        <v>122</v>
      </c>
      <c r="C27" s="655" t="s">
        <v>29</v>
      </c>
      <c r="D27" s="510" t="s">
        <v>407</v>
      </c>
      <c r="E27" s="428" t="s">
        <v>212</v>
      </c>
      <c r="F27" s="423"/>
      <c r="G27" s="481"/>
      <c r="H27" s="654" t="s">
        <v>840</v>
      </c>
      <c r="I27" s="423"/>
      <c r="J27" s="484"/>
      <c r="K27" s="425"/>
      <c r="L27" s="484"/>
      <c r="M27" s="424"/>
      <c r="N27" s="486"/>
      <c r="O27" s="424"/>
      <c r="P27" s="426"/>
      <c r="Q27" s="424"/>
      <c r="R27" s="426"/>
      <c r="S27" s="424"/>
      <c r="T27" s="426"/>
      <c r="U27" s="424"/>
      <c r="V27" s="527"/>
      <c r="W27" s="423"/>
      <c r="X27" s="425"/>
      <c r="Y27" s="429"/>
      <c r="Z27" s="67"/>
      <c r="AA27" s="67"/>
    </row>
    <row r="28" spans="1:27" s="20" customFormat="1">
      <c r="A28" s="421">
        <v>21</v>
      </c>
      <c r="B28" s="509" t="s">
        <v>122</v>
      </c>
      <c r="C28" s="655" t="s">
        <v>186</v>
      </c>
      <c r="D28" s="510" t="s">
        <v>408</v>
      </c>
      <c r="E28" s="428" t="s">
        <v>212</v>
      </c>
      <c r="F28" s="423"/>
      <c r="G28" s="481"/>
      <c r="H28" s="654" t="s">
        <v>840</v>
      </c>
      <c r="I28" s="423"/>
      <c r="J28" s="484"/>
      <c r="K28" s="425"/>
      <c r="L28" s="484"/>
      <c r="M28" s="424"/>
      <c r="N28" s="486"/>
      <c r="O28" s="424"/>
      <c r="P28" s="426"/>
      <c r="Q28" s="424"/>
      <c r="R28" s="426"/>
      <c r="S28" s="424"/>
      <c r="T28" s="426"/>
      <c r="U28" s="424"/>
      <c r="V28" s="527"/>
      <c r="W28" s="423"/>
      <c r="X28" s="425"/>
      <c r="Y28" s="429"/>
      <c r="Z28" s="67"/>
      <c r="AA28" s="67"/>
    </row>
    <row r="29" spans="1:27" s="20" customFormat="1">
      <c r="A29" s="421">
        <v>22</v>
      </c>
      <c r="B29" s="509" t="s">
        <v>122</v>
      </c>
      <c r="C29" s="655" t="s">
        <v>142</v>
      </c>
      <c r="D29" s="510" t="s">
        <v>409</v>
      </c>
      <c r="E29" s="428" t="s">
        <v>212</v>
      </c>
      <c r="F29" s="423"/>
      <c r="G29" s="481"/>
      <c r="H29" s="654" t="s">
        <v>840</v>
      </c>
      <c r="I29" s="423"/>
      <c r="J29" s="484"/>
      <c r="K29" s="425"/>
      <c r="L29" s="484"/>
      <c r="M29" s="424"/>
      <c r="N29" s="486"/>
      <c r="O29" s="424"/>
      <c r="P29" s="426"/>
      <c r="Q29" s="424"/>
      <c r="R29" s="426"/>
      <c r="S29" s="424"/>
      <c r="T29" s="426"/>
      <c r="U29" s="424"/>
      <c r="V29" s="527"/>
      <c r="W29" s="423"/>
      <c r="X29" s="425"/>
      <c r="Y29" s="429"/>
      <c r="Z29" s="67"/>
      <c r="AA29" s="67"/>
    </row>
    <row r="30" spans="1:27" s="20" customFormat="1">
      <c r="A30" s="421">
        <v>23</v>
      </c>
      <c r="B30" s="509" t="s">
        <v>122</v>
      </c>
      <c r="C30" s="655" t="s">
        <v>28</v>
      </c>
      <c r="D30" s="510" t="s">
        <v>410</v>
      </c>
      <c r="E30" s="428" t="s">
        <v>212</v>
      </c>
      <c r="F30" s="423"/>
      <c r="G30" s="481"/>
      <c r="H30" s="654" t="s">
        <v>840</v>
      </c>
      <c r="I30" s="423"/>
      <c r="J30" s="484"/>
      <c r="K30" s="425"/>
      <c r="L30" s="484"/>
      <c r="M30" s="424"/>
      <c r="N30" s="486"/>
      <c r="O30" s="424"/>
      <c r="P30" s="426"/>
      <c r="Q30" s="424"/>
      <c r="R30" s="426"/>
      <c r="S30" s="424"/>
      <c r="T30" s="426"/>
      <c r="U30" s="424"/>
      <c r="V30" s="527"/>
      <c r="W30" s="423"/>
      <c r="X30" s="425"/>
      <c r="Y30" s="429"/>
      <c r="Z30" s="67"/>
      <c r="AA30" s="67"/>
    </row>
    <row r="31" spans="1:27" s="20" customFormat="1">
      <c r="A31" s="421">
        <v>24</v>
      </c>
      <c r="B31" s="509" t="s">
        <v>122</v>
      </c>
      <c r="C31" s="655" t="s">
        <v>70</v>
      </c>
      <c r="D31" s="510" t="s">
        <v>411</v>
      </c>
      <c r="E31" s="428" t="s">
        <v>212</v>
      </c>
      <c r="F31" s="423"/>
      <c r="G31" s="481"/>
      <c r="H31" s="654" t="s">
        <v>840</v>
      </c>
      <c r="I31" s="423"/>
      <c r="J31" s="484"/>
      <c r="K31" s="425"/>
      <c r="L31" s="484"/>
      <c r="M31" s="424"/>
      <c r="N31" s="486"/>
      <c r="O31" s="424"/>
      <c r="P31" s="426"/>
      <c r="Q31" s="424"/>
      <c r="R31" s="426"/>
      <c r="S31" s="424"/>
      <c r="T31" s="426"/>
      <c r="U31" s="424"/>
      <c r="V31" s="527"/>
      <c r="W31" s="423"/>
      <c r="X31" s="425"/>
      <c r="Y31" s="429"/>
      <c r="Z31" s="67"/>
      <c r="AA31" s="67"/>
    </row>
    <row r="32" spans="1:27" s="20" customFormat="1">
      <c r="A32" s="421">
        <v>25</v>
      </c>
      <c r="B32" s="509" t="s">
        <v>122</v>
      </c>
      <c r="C32" s="655" t="s">
        <v>56</v>
      </c>
      <c r="D32" s="510" t="s">
        <v>412</v>
      </c>
      <c r="E32" s="428" t="s">
        <v>212</v>
      </c>
      <c r="F32" s="423"/>
      <c r="G32" s="481"/>
      <c r="H32" s="654" t="s">
        <v>840</v>
      </c>
      <c r="I32" s="423"/>
      <c r="J32" s="484"/>
      <c r="K32" s="425"/>
      <c r="L32" s="484"/>
      <c r="M32" s="424"/>
      <c r="N32" s="486"/>
      <c r="O32" s="424"/>
      <c r="P32" s="426"/>
      <c r="Q32" s="424"/>
      <c r="R32" s="426"/>
      <c r="S32" s="424"/>
      <c r="T32" s="426"/>
      <c r="U32" s="424"/>
      <c r="V32" s="527"/>
      <c r="W32" s="423"/>
      <c r="X32" s="425"/>
      <c r="Y32" s="429"/>
      <c r="Z32" s="67"/>
      <c r="AA32" s="67"/>
    </row>
    <row r="33" spans="1:27" s="20" customFormat="1">
      <c r="A33" s="421">
        <v>26</v>
      </c>
      <c r="B33" s="509" t="s">
        <v>122</v>
      </c>
      <c r="C33" s="655" t="s">
        <v>55</v>
      </c>
      <c r="D33" s="510" t="s">
        <v>413</v>
      </c>
      <c r="E33" s="428" t="s">
        <v>212</v>
      </c>
      <c r="F33" s="423"/>
      <c r="G33" s="481"/>
      <c r="H33" s="654" t="s">
        <v>840</v>
      </c>
      <c r="I33" s="423"/>
      <c r="J33" s="484"/>
      <c r="K33" s="425"/>
      <c r="L33" s="484"/>
      <c r="M33" s="424"/>
      <c r="N33" s="486"/>
      <c r="O33" s="424"/>
      <c r="P33" s="426"/>
      <c r="Q33" s="424"/>
      <c r="R33" s="426"/>
      <c r="S33" s="424"/>
      <c r="T33" s="426"/>
      <c r="U33" s="424"/>
      <c r="V33" s="527"/>
      <c r="W33" s="423"/>
      <c r="X33" s="425"/>
      <c r="Y33" s="429"/>
      <c r="Z33" s="67"/>
      <c r="AA33" s="67"/>
    </row>
    <row r="34" spans="1:27" s="20" customFormat="1">
      <c r="A34" s="421">
        <v>27</v>
      </c>
      <c r="B34" s="509" t="s">
        <v>122</v>
      </c>
      <c r="C34" s="509" t="s">
        <v>141</v>
      </c>
      <c r="D34" s="510" t="s">
        <v>414</v>
      </c>
      <c r="E34" s="428" t="s">
        <v>212</v>
      </c>
      <c r="F34" s="423">
        <v>1</v>
      </c>
      <c r="G34" s="481">
        <v>638</v>
      </c>
      <c r="H34" s="424"/>
      <c r="I34" s="423">
        <f t="shared" si="3"/>
        <v>1</v>
      </c>
      <c r="J34" s="484">
        <f t="shared" si="4"/>
        <v>638</v>
      </c>
      <c r="K34" s="425">
        <f t="shared" si="5"/>
        <v>1</v>
      </c>
      <c r="L34" s="484">
        <f t="shared" si="6"/>
        <v>638</v>
      </c>
      <c r="M34" s="424">
        <v>1</v>
      </c>
      <c r="N34" s="486">
        <v>638</v>
      </c>
      <c r="O34" s="424">
        <v>0</v>
      </c>
      <c r="P34" s="426"/>
      <c r="Q34" s="424">
        <v>0</v>
      </c>
      <c r="R34" s="426"/>
      <c r="S34" s="424">
        <v>0</v>
      </c>
      <c r="T34" s="426">
        <v>0</v>
      </c>
      <c r="U34" s="424">
        <v>0</v>
      </c>
      <c r="V34" s="527">
        <v>0</v>
      </c>
      <c r="W34" s="423">
        <f t="shared" si="7"/>
        <v>0</v>
      </c>
      <c r="X34" s="425">
        <f t="shared" si="8"/>
        <v>0</v>
      </c>
      <c r="Y34" s="429" t="s">
        <v>531</v>
      </c>
      <c r="Z34" s="67">
        <f t="shared" si="1"/>
        <v>0</v>
      </c>
      <c r="AA34" s="67">
        <f t="shared" si="2"/>
        <v>0</v>
      </c>
    </row>
    <row r="35" spans="1:27" s="20" customFormat="1">
      <c r="A35" s="421">
        <v>28</v>
      </c>
      <c r="B35" s="509" t="s">
        <v>122</v>
      </c>
      <c r="C35" s="655" t="s">
        <v>37</v>
      </c>
      <c r="D35" s="510" t="s">
        <v>415</v>
      </c>
      <c r="E35" s="428" t="s">
        <v>212</v>
      </c>
      <c r="F35" s="423"/>
      <c r="G35" s="481"/>
      <c r="H35" s="654" t="s">
        <v>840</v>
      </c>
      <c r="I35" s="423"/>
      <c r="J35" s="484"/>
      <c r="K35" s="425"/>
      <c r="L35" s="484"/>
      <c r="M35" s="424"/>
      <c r="N35" s="486"/>
      <c r="O35" s="424"/>
      <c r="P35" s="426"/>
      <c r="Q35" s="424"/>
      <c r="R35" s="426"/>
      <c r="S35" s="424"/>
      <c r="T35" s="426"/>
      <c r="U35" s="424"/>
      <c r="V35" s="527"/>
      <c r="W35" s="423"/>
      <c r="X35" s="425"/>
      <c r="Y35" s="429"/>
      <c r="Z35" s="67"/>
      <c r="AA35" s="67"/>
    </row>
    <row r="36" spans="1:27" s="20" customFormat="1">
      <c r="A36" s="421">
        <v>29</v>
      </c>
      <c r="B36" s="509" t="s">
        <v>122</v>
      </c>
      <c r="C36" s="655" t="s">
        <v>46</v>
      </c>
      <c r="D36" s="510" t="s">
        <v>662</v>
      </c>
      <c r="E36" s="428" t="s">
        <v>212</v>
      </c>
      <c r="F36" s="423"/>
      <c r="G36" s="481"/>
      <c r="H36" s="654" t="s">
        <v>840</v>
      </c>
      <c r="I36" s="423"/>
      <c r="J36" s="484"/>
      <c r="K36" s="425"/>
      <c r="L36" s="484"/>
      <c r="M36" s="424"/>
      <c r="N36" s="486"/>
      <c r="O36" s="424"/>
      <c r="P36" s="426"/>
      <c r="Q36" s="424"/>
      <c r="R36" s="426"/>
      <c r="S36" s="424"/>
      <c r="T36" s="426"/>
      <c r="U36" s="424"/>
      <c r="V36" s="527"/>
      <c r="W36" s="423"/>
      <c r="X36" s="425"/>
      <c r="Y36" s="429"/>
      <c r="Z36" s="67"/>
      <c r="AA36" s="67"/>
    </row>
    <row r="37" spans="1:27" s="20" customFormat="1">
      <c r="A37" s="421">
        <v>30</v>
      </c>
      <c r="B37" s="509" t="s">
        <v>122</v>
      </c>
      <c r="C37" s="655" t="s">
        <v>74</v>
      </c>
      <c r="D37" s="510" t="s">
        <v>416</v>
      </c>
      <c r="E37" s="428" t="s">
        <v>212</v>
      </c>
      <c r="F37" s="423"/>
      <c r="G37" s="481"/>
      <c r="H37" s="654" t="s">
        <v>840</v>
      </c>
      <c r="I37" s="423"/>
      <c r="J37" s="484"/>
      <c r="K37" s="425"/>
      <c r="L37" s="484"/>
      <c r="M37" s="424"/>
      <c r="N37" s="486"/>
      <c r="O37" s="424"/>
      <c r="P37" s="426"/>
      <c r="Q37" s="424"/>
      <c r="R37" s="426"/>
      <c r="S37" s="424"/>
      <c r="T37" s="426"/>
      <c r="U37" s="424"/>
      <c r="V37" s="527"/>
      <c r="W37" s="423"/>
      <c r="X37" s="425"/>
      <c r="Y37" s="429"/>
      <c r="Z37" s="67"/>
      <c r="AA37" s="67"/>
    </row>
    <row r="38" spans="1:27" s="20" customFormat="1">
      <c r="A38" s="421">
        <v>31</v>
      </c>
      <c r="B38" s="509" t="s">
        <v>122</v>
      </c>
      <c r="C38" s="655" t="s">
        <v>40</v>
      </c>
      <c r="D38" s="510" t="s">
        <v>417</v>
      </c>
      <c r="E38" s="428" t="s">
        <v>212</v>
      </c>
      <c r="F38" s="423"/>
      <c r="G38" s="481"/>
      <c r="H38" s="654" t="s">
        <v>840</v>
      </c>
      <c r="I38" s="423"/>
      <c r="J38" s="484"/>
      <c r="K38" s="425"/>
      <c r="L38" s="484"/>
      <c r="M38" s="424"/>
      <c r="N38" s="486"/>
      <c r="O38" s="424"/>
      <c r="P38" s="426"/>
      <c r="Q38" s="424"/>
      <c r="R38" s="426"/>
      <c r="S38" s="424"/>
      <c r="T38" s="426"/>
      <c r="U38" s="424"/>
      <c r="V38" s="527"/>
      <c r="W38" s="423"/>
      <c r="X38" s="425"/>
      <c r="Y38" s="429"/>
      <c r="Z38" s="67"/>
      <c r="AA38" s="67"/>
    </row>
    <row r="39" spans="1:27" s="20" customFormat="1">
      <c r="A39" s="421"/>
      <c r="B39" s="509" t="s">
        <v>122</v>
      </c>
      <c r="C39" s="657" t="s">
        <v>71</v>
      </c>
      <c r="D39" s="510"/>
      <c r="E39" s="428"/>
      <c r="F39" s="423"/>
      <c r="G39" s="481"/>
      <c r="H39" s="428" t="s">
        <v>754</v>
      </c>
      <c r="I39" s="423"/>
      <c r="J39" s="484"/>
      <c r="K39" s="425"/>
      <c r="L39" s="484"/>
      <c r="M39" s="424"/>
      <c r="N39" s="486"/>
      <c r="O39" s="424"/>
      <c r="P39" s="426"/>
      <c r="Q39" s="424"/>
      <c r="R39" s="426"/>
      <c r="S39" s="424"/>
      <c r="T39" s="426"/>
      <c r="U39" s="424"/>
      <c r="V39" s="527"/>
      <c r="W39" s="423"/>
      <c r="X39" s="425"/>
      <c r="Y39" s="429"/>
      <c r="Z39" s="67">
        <f t="shared" si="1"/>
        <v>0</v>
      </c>
      <c r="AA39" s="67">
        <f t="shared" ref="AA39:AA59" si="9">F39-I39-W39</f>
        <v>0</v>
      </c>
    </row>
    <row r="40" spans="1:27" s="20" customFormat="1">
      <c r="A40" s="421"/>
      <c r="B40" s="509" t="s">
        <v>122</v>
      </c>
      <c r="C40" s="657" t="s">
        <v>839</v>
      </c>
      <c r="D40" s="510"/>
      <c r="E40" s="428"/>
      <c r="F40" s="423"/>
      <c r="G40" s="481"/>
      <c r="H40" s="428" t="s">
        <v>754</v>
      </c>
      <c r="I40" s="423"/>
      <c r="J40" s="484"/>
      <c r="K40" s="425"/>
      <c r="L40" s="484"/>
      <c r="M40" s="424"/>
      <c r="N40" s="486"/>
      <c r="O40" s="424"/>
      <c r="P40" s="426"/>
      <c r="Q40" s="424"/>
      <c r="R40" s="426"/>
      <c r="S40" s="424"/>
      <c r="T40" s="426"/>
      <c r="U40" s="424"/>
      <c r="V40" s="527"/>
      <c r="W40" s="423"/>
      <c r="X40" s="425"/>
      <c r="Y40" s="429"/>
      <c r="Z40" s="67">
        <f t="shared" si="1"/>
        <v>0</v>
      </c>
      <c r="AA40" s="67">
        <f t="shared" si="9"/>
        <v>0</v>
      </c>
    </row>
    <row r="41" spans="1:27" s="20" customFormat="1">
      <c r="A41" s="421"/>
      <c r="B41" s="509" t="s">
        <v>122</v>
      </c>
      <c r="C41" s="657" t="s">
        <v>59</v>
      </c>
      <c r="D41" s="510"/>
      <c r="E41" s="428"/>
      <c r="F41" s="423"/>
      <c r="G41" s="481"/>
      <c r="H41" s="428" t="s">
        <v>754</v>
      </c>
      <c r="I41" s="423"/>
      <c r="J41" s="484"/>
      <c r="K41" s="425"/>
      <c r="L41" s="484"/>
      <c r="M41" s="424"/>
      <c r="N41" s="486"/>
      <c r="O41" s="424"/>
      <c r="P41" s="426"/>
      <c r="Q41" s="424"/>
      <c r="R41" s="426"/>
      <c r="S41" s="424"/>
      <c r="T41" s="426"/>
      <c r="U41" s="424"/>
      <c r="V41" s="527"/>
      <c r="W41" s="423"/>
      <c r="X41" s="425"/>
      <c r="Y41" s="429"/>
      <c r="Z41" s="67">
        <f t="shared" si="1"/>
        <v>0</v>
      </c>
      <c r="AA41" s="67">
        <f t="shared" si="9"/>
        <v>0</v>
      </c>
    </row>
    <row r="42" spans="1:27" s="20" customFormat="1">
      <c r="A42" s="421"/>
      <c r="B42" s="509" t="s">
        <v>122</v>
      </c>
      <c r="C42" s="657" t="s">
        <v>26</v>
      </c>
      <c r="D42" s="510"/>
      <c r="E42" s="428"/>
      <c r="F42" s="423"/>
      <c r="G42" s="481"/>
      <c r="H42" s="479" t="s">
        <v>754</v>
      </c>
      <c r="I42" s="423"/>
      <c r="J42" s="484"/>
      <c r="K42" s="425"/>
      <c r="L42" s="484"/>
      <c r="M42" s="424"/>
      <c r="N42" s="486"/>
      <c r="O42" s="424"/>
      <c r="P42" s="426"/>
      <c r="Q42" s="424"/>
      <c r="R42" s="426"/>
      <c r="S42" s="424"/>
      <c r="T42" s="426"/>
      <c r="U42" s="424"/>
      <c r="V42" s="527"/>
      <c r="W42" s="423"/>
      <c r="X42" s="425"/>
      <c r="Y42" s="429"/>
      <c r="Z42" s="67">
        <f t="shared" si="1"/>
        <v>0</v>
      </c>
      <c r="AA42" s="67">
        <f t="shared" si="9"/>
        <v>0</v>
      </c>
    </row>
    <row r="43" spans="1:27" s="20" customFormat="1">
      <c r="A43" s="421">
        <v>32</v>
      </c>
      <c r="B43" s="509" t="s">
        <v>122</v>
      </c>
      <c r="C43" s="655" t="s">
        <v>64</v>
      </c>
      <c r="D43" s="510" t="s">
        <v>418</v>
      </c>
      <c r="E43" s="428" t="s">
        <v>212</v>
      </c>
      <c r="F43" s="423"/>
      <c r="G43" s="481"/>
      <c r="H43" s="654" t="s">
        <v>840</v>
      </c>
      <c r="I43" s="423"/>
      <c r="J43" s="484"/>
      <c r="K43" s="425"/>
      <c r="L43" s="484"/>
      <c r="M43" s="424"/>
      <c r="N43" s="486"/>
      <c r="O43" s="424"/>
      <c r="P43" s="426"/>
      <c r="Q43" s="424"/>
      <c r="R43" s="426"/>
      <c r="S43" s="424"/>
      <c r="T43" s="426"/>
      <c r="U43" s="424"/>
      <c r="V43" s="527"/>
      <c r="W43" s="423"/>
      <c r="X43" s="425"/>
      <c r="Y43" s="429"/>
      <c r="Z43" s="67"/>
      <c r="AA43" s="67"/>
    </row>
    <row r="44" spans="1:27" s="20" customFormat="1">
      <c r="A44" s="421">
        <v>33</v>
      </c>
      <c r="B44" s="509" t="s">
        <v>122</v>
      </c>
      <c r="C44" s="655" t="s">
        <v>62</v>
      </c>
      <c r="D44" s="510" t="s">
        <v>419</v>
      </c>
      <c r="E44" s="428" t="s">
        <v>212</v>
      </c>
      <c r="F44" s="423"/>
      <c r="G44" s="481"/>
      <c r="H44" s="654" t="s">
        <v>840</v>
      </c>
      <c r="I44" s="423"/>
      <c r="J44" s="484"/>
      <c r="K44" s="425"/>
      <c r="L44" s="484"/>
      <c r="M44" s="424"/>
      <c r="N44" s="486"/>
      <c r="O44" s="424"/>
      <c r="P44" s="426"/>
      <c r="Q44" s="424"/>
      <c r="R44" s="426"/>
      <c r="S44" s="424"/>
      <c r="T44" s="426"/>
      <c r="U44" s="424"/>
      <c r="V44" s="527"/>
      <c r="W44" s="423"/>
      <c r="X44" s="425"/>
      <c r="Y44" s="429"/>
      <c r="Z44" s="67"/>
      <c r="AA44" s="67"/>
    </row>
    <row r="45" spans="1:27" s="124" customFormat="1">
      <c r="A45" s="509">
        <v>34</v>
      </c>
      <c r="B45" s="509" t="s">
        <v>122</v>
      </c>
      <c r="C45" s="655" t="s">
        <v>79</v>
      </c>
      <c r="D45" s="510" t="s">
        <v>420</v>
      </c>
      <c r="E45" s="511" t="s">
        <v>212</v>
      </c>
      <c r="F45" s="492"/>
      <c r="G45" s="512"/>
      <c r="H45" s="654" t="s">
        <v>840</v>
      </c>
      <c r="I45" s="492"/>
      <c r="J45" s="493"/>
      <c r="K45" s="494"/>
      <c r="L45" s="493"/>
      <c r="M45" s="495"/>
      <c r="N45" s="496"/>
      <c r="O45" s="495"/>
      <c r="P45" s="497"/>
      <c r="Q45" s="495"/>
      <c r="R45" s="497"/>
      <c r="S45" s="495"/>
      <c r="T45" s="497"/>
      <c r="U45" s="495"/>
      <c r="V45" s="526"/>
      <c r="W45" s="492"/>
      <c r="X45" s="494"/>
      <c r="Y45" s="400"/>
      <c r="Z45" s="123"/>
      <c r="AA45" s="123"/>
    </row>
    <row r="46" spans="1:27" s="20" customFormat="1">
      <c r="A46" s="421">
        <v>35</v>
      </c>
      <c r="B46" s="509" t="s">
        <v>122</v>
      </c>
      <c r="C46" s="655" t="s">
        <v>68</v>
      </c>
      <c r="D46" s="510" t="s">
        <v>421</v>
      </c>
      <c r="E46" s="428" t="s">
        <v>212</v>
      </c>
      <c r="F46" s="423"/>
      <c r="G46" s="481"/>
      <c r="H46" s="654" t="s">
        <v>840</v>
      </c>
      <c r="I46" s="423"/>
      <c r="J46" s="484"/>
      <c r="K46" s="425"/>
      <c r="L46" s="484"/>
      <c r="M46" s="424"/>
      <c r="N46" s="486"/>
      <c r="O46" s="424"/>
      <c r="P46" s="426"/>
      <c r="Q46" s="424"/>
      <c r="R46" s="426"/>
      <c r="S46" s="424"/>
      <c r="T46" s="426"/>
      <c r="U46" s="424"/>
      <c r="V46" s="527"/>
      <c r="W46" s="423"/>
      <c r="X46" s="425"/>
      <c r="Y46" s="429"/>
      <c r="Z46" s="67"/>
      <c r="AA46" s="67"/>
    </row>
    <row r="47" spans="1:27" s="20" customFormat="1">
      <c r="A47" s="421">
        <v>36</v>
      </c>
      <c r="B47" s="509" t="s">
        <v>122</v>
      </c>
      <c r="C47" s="655" t="s">
        <v>80</v>
      </c>
      <c r="D47" s="510" t="s">
        <v>422</v>
      </c>
      <c r="E47" s="428" t="s">
        <v>212</v>
      </c>
      <c r="F47" s="423"/>
      <c r="G47" s="481"/>
      <c r="H47" s="654" t="s">
        <v>840</v>
      </c>
      <c r="I47" s="423"/>
      <c r="J47" s="484"/>
      <c r="K47" s="425"/>
      <c r="L47" s="484"/>
      <c r="M47" s="424"/>
      <c r="N47" s="486"/>
      <c r="O47" s="424"/>
      <c r="P47" s="426"/>
      <c r="Q47" s="424"/>
      <c r="R47" s="426"/>
      <c r="S47" s="424"/>
      <c r="T47" s="426"/>
      <c r="U47" s="424"/>
      <c r="V47" s="527"/>
      <c r="W47" s="423"/>
      <c r="X47" s="425"/>
      <c r="Y47" s="429"/>
      <c r="Z47" s="67"/>
      <c r="AA47" s="67"/>
    </row>
    <row r="48" spans="1:27" s="20" customFormat="1">
      <c r="A48" s="421">
        <v>37</v>
      </c>
      <c r="B48" s="509" t="s">
        <v>122</v>
      </c>
      <c r="C48" s="655" t="s">
        <v>78</v>
      </c>
      <c r="D48" s="510" t="s">
        <v>423</v>
      </c>
      <c r="E48" s="428" t="s">
        <v>212</v>
      </c>
      <c r="F48" s="423"/>
      <c r="G48" s="481"/>
      <c r="H48" s="654" t="s">
        <v>840</v>
      </c>
      <c r="I48" s="423"/>
      <c r="J48" s="484"/>
      <c r="K48" s="425"/>
      <c r="L48" s="484"/>
      <c r="M48" s="424"/>
      <c r="N48" s="486"/>
      <c r="O48" s="424"/>
      <c r="P48" s="426"/>
      <c r="Q48" s="424"/>
      <c r="R48" s="426"/>
      <c r="S48" s="424"/>
      <c r="T48" s="426"/>
      <c r="U48" s="424"/>
      <c r="V48" s="527"/>
      <c r="W48" s="423"/>
      <c r="X48" s="425"/>
      <c r="Y48" s="429"/>
      <c r="Z48" s="67"/>
      <c r="AA48" s="67"/>
    </row>
    <row r="49" spans="1:39" s="20" customFormat="1">
      <c r="A49" s="421">
        <v>38</v>
      </c>
      <c r="B49" s="509" t="s">
        <v>122</v>
      </c>
      <c r="C49" s="655" t="s">
        <v>81</v>
      </c>
      <c r="D49" s="510" t="s">
        <v>424</v>
      </c>
      <c r="E49" s="428" t="s">
        <v>212</v>
      </c>
      <c r="F49" s="423"/>
      <c r="G49" s="481"/>
      <c r="H49" s="654" t="s">
        <v>840</v>
      </c>
      <c r="I49" s="423"/>
      <c r="J49" s="484"/>
      <c r="K49" s="425"/>
      <c r="L49" s="484"/>
      <c r="M49" s="424"/>
      <c r="N49" s="486"/>
      <c r="O49" s="424"/>
      <c r="P49" s="426"/>
      <c r="Q49" s="424"/>
      <c r="R49" s="426"/>
      <c r="S49" s="424"/>
      <c r="T49" s="426"/>
      <c r="U49" s="424"/>
      <c r="V49" s="527"/>
      <c r="W49" s="423"/>
      <c r="X49" s="425"/>
      <c r="Y49" s="429"/>
      <c r="Z49" s="67"/>
      <c r="AA49" s="67"/>
    </row>
    <row r="50" spans="1:39" s="124" customFormat="1">
      <c r="A50" s="421">
        <v>39</v>
      </c>
      <c r="B50" s="509" t="s">
        <v>122</v>
      </c>
      <c r="C50" s="655" t="s">
        <v>25</v>
      </c>
      <c r="D50" s="510" t="s">
        <v>403</v>
      </c>
      <c r="E50" s="511" t="s">
        <v>212</v>
      </c>
      <c r="F50" s="492"/>
      <c r="G50" s="512"/>
      <c r="H50" s="654" t="s">
        <v>840</v>
      </c>
      <c r="I50" s="492"/>
      <c r="J50" s="493"/>
      <c r="K50" s="494"/>
      <c r="L50" s="493"/>
      <c r="M50" s="495"/>
      <c r="N50" s="496"/>
      <c r="O50" s="495"/>
      <c r="P50" s="497"/>
      <c r="Q50" s="495"/>
      <c r="R50" s="497"/>
      <c r="S50" s="495"/>
      <c r="T50" s="497"/>
      <c r="U50" s="495"/>
      <c r="V50" s="526"/>
      <c r="W50" s="492"/>
      <c r="X50" s="494"/>
      <c r="Y50" s="400"/>
      <c r="Z50" s="123"/>
      <c r="AA50" s="123"/>
    </row>
    <row r="51" spans="1:39" s="124" customFormat="1">
      <c r="A51" s="421">
        <v>40</v>
      </c>
      <c r="B51" s="509" t="s">
        <v>122</v>
      </c>
      <c r="C51" s="655" t="s">
        <v>84</v>
      </c>
      <c r="D51" s="510" t="s">
        <v>402</v>
      </c>
      <c r="E51" s="511" t="s">
        <v>212</v>
      </c>
      <c r="F51" s="492"/>
      <c r="G51" s="512"/>
      <c r="H51" s="654" t="s">
        <v>840</v>
      </c>
      <c r="I51" s="492"/>
      <c r="J51" s="493"/>
      <c r="K51" s="494"/>
      <c r="L51" s="493"/>
      <c r="M51" s="495"/>
      <c r="N51" s="496"/>
      <c r="O51" s="495"/>
      <c r="P51" s="497"/>
      <c r="Q51" s="495"/>
      <c r="R51" s="497"/>
      <c r="S51" s="495"/>
      <c r="T51" s="497"/>
      <c r="U51" s="495"/>
      <c r="V51" s="526"/>
      <c r="W51" s="492"/>
      <c r="X51" s="494"/>
      <c r="Y51" s="400"/>
      <c r="Z51" s="123"/>
      <c r="AA51" s="123"/>
    </row>
    <row r="52" spans="1:39" s="124" customFormat="1">
      <c r="A52" s="421">
        <v>41</v>
      </c>
      <c r="B52" s="509" t="s">
        <v>122</v>
      </c>
      <c r="C52" s="655" t="s">
        <v>24</v>
      </c>
      <c r="D52" s="510" t="s">
        <v>401</v>
      </c>
      <c r="E52" s="511" t="s">
        <v>212</v>
      </c>
      <c r="F52" s="492"/>
      <c r="G52" s="512"/>
      <c r="H52" s="654" t="s">
        <v>840</v>
      </c>
      <c r="I52" s="492"/>
      <c r="J52" s="493"/>
      <c r="K52" s="494"/>
      <c r="L52" s="493"/>
      <c r="M52" s="495"/>
      <c r="N52" s="496"/>
      <c r="O52" s="495"/>
      <c r="P52" s="497"/>
      <c r="Q52" s="495"/>
      <c r="R52" s="497"/>
      <c r="S52" s="495"/>
      <c r="T52" s="497"/>
      <c r="U52" s="495"/>
      <c r="V52" s="526"/>
      <c r="W52" s="492"/>
      <c r="X52" s="494"/>
      <c r="Y52" s="400"/>
      <c r="Z52" s="123"/>
      <c r="AA52" s="123"/>
    </row>
    <row r="53" spans="1:39" s="20" customFormat="1">
      <c r="A53" s="421"/>
      <c r="B53" s="509" t="s">
        <v>122</v>
      </c>
      <c r="C53" s="657" t="s">
        <v>83</v>
      </c>
      <c r="D53" s="510"/>
      <c r="E53" s="428"/>
      <c r="F53" s="423"/>
      <c r="G53" s="481"/>
      <c r="H53" s="428" t="s">
        <v>755</v>
      </c>
      <c r="I53" s="423"/>
      <c r="J53" s="484"/>
      <c r="K53" s="425"/>
      <c r="L53" s="484"/>
      <c r="M53" s="424"/>
      <c r="N53" s="486"/>
      <c r="O53" s="424"/>
      <c r="P53" s="426"/>
      <c r="Q53" s="424"/>
      <c r="R53" s="426"/>
      <c r="S53" s="424"/>
      <c r="T53" s="426"/>
      <c r="U53" s="424"/>
      <c r="V53" s="527"/>
      <c r="W53" s="423"/>
      <c r="X53" s="425"/>
      <c r="Y53" s="429"/>
      <c r="Z53" s="67">
        <f t="shared" si="1"/>
        <v>0</v>
      </c>
      <c r="AA53" s="67">
        <f t="shared" si="9"/>
        <v>0</v>
      </c>
    </row>
    <row r="54" spans="1:39" s="20" customFormat="1">
      <c r="A54" s="421"/>
      <c r="B54" s="509" t="s">
        <v>122</v>
      </c>
      <c r="C54" s="657" t="s">
        <v>27</v>
      </c>
      <c r="D54" s="510"/>
      <c r="E54" s="428"/>
      <c r="F54" s="423"/>
      <c r="G54" s="481"/>
      <c r="H54" s="428" t="s">
        <v>755</v>
      </c>
      <c r="I54" s="423"/>
      <c r="J54" s="484"/>
      <c r="K54" s="425"/>
      <c r="L54" s="484"/>
      <c r="M54" s="424"/>
      <c r="N54" s="486"/>
      <c r="O54" s="424"/>
      <c r="P54" s="426"/>
      <c r="Q54" s="424"/>
      <c r="R54" s="426"/>
      <c r="S54" s="424"/>
      <c r="T54" s="426"/>
      <c r="U54" s="424"/>
      <c r="V54" s="527"/>
      <c r="W54" s="423"/>
      <c r="X54" s="425"/>
      <c r="Y54" s="429"/>
      <c r="Z54" s="67">
        <f t="shared" si="1"/>
        <v>0</v>
      </c>
      <c r="AA54" s="67">
        <f t="shared" si="9"/>
        <v>0</v>
      </c>
    </row>
    <row r="55" spans="1:39" s="20" customFormat="1">
      <c r="A55" s="421"/>
      <c r="B55" s="509" t="s">
        <v>122</v>
      </c>
      <c r="C55" s="657" t="s">
        <v>66</v>
      </c>
      <c r="D55" s="510"/>
      <c r="E55" s="428"/>
      <c r="F55" s="423"/>
      <c r="G55" s="481"/>
      <c r="H55" s="428" t="s">
        <v>755</v>
      </c>
      <c r="I55" s="423"/>
      <c r="J55" s="484"/>
      <c r="K55" s="425"/>
      <c r="L55" s="484"/>
      <c r="M55" s="424"/>
      <c r="N55" s="486"/>
      <c r="O55" s="424"/>
      <c r="P55" s="426"/>
      <c r="Q55" s="424"/>
      <c r="R55" s="426"/>
      <c r="S55" s="424"/>
      <c r="T55" s="426"/>
      <c r="U55" s="424"/>
      <c r="V55" s="527"/>
      <c r="W55" s="423"/>
      <c r="X55" s="425"/>
      <c r="Y55" s="429"/>
      <c r="Z55" s="67">
        <f t="shared" si="1"/>
        <v>0</v>
      </c>
      <c r="AA55" s="67">
        <f t="shared" si="9"/>
        <v>0</v>
      </c>
    </row>
    <row r="56" spans="1:39" s="20" customFormat="1">
      <c r="A56" s="421"/>
      <c r="B56" s="509" t="s">
        <v>122</v>
      </c>
      <c r="C56" s="657" t="s">
        <v>67</v>
      </c>
      <c r="D56" s="510"/>
      <c r="E56" s="428"/>
      <c r="F56" s="423"/>
      <c r="G56" s="481"/>
      <c r="H56" s="428" t="s">
        <v>755</v>
      </c>
      <c r="I56" s="423"/>
      <c r="J56" s="484"/>
      <c r="K56" s="425"/>
      <c r="L56" s="484"/>
      <c r="M56" s="424"/>
      <c r="N56" s="486"/>
      <c r="O56" s="424"/>
      <c r="P56" s="426"/>
      <c r="Q56" s="424"/>
      <c r="R56" s="426"/>
      <c r="S56" s="424"/>
      <c r="T56" s="426"/>
      <c r="U56" s="424"/>
      <c r="V56" s="527"/>
      <c r="W56" s="423"/>
      <c r="X56" s="425"/>
      <c r="Y56" s="429"/>
      <c r="Z56" s="67">
        <f t="shared" si="1"/>
        <v>0</v>
      </c>
      <c r="AA56" s="67">
        <f t="shared" si="9"/>
        <v>0</v>
      </c>
    </row>
    <row r="57" spans="1:39" s="20" customFormat="1">
      <c r="A57" s="421"/>
      <c r="B57" s="509" t="s">
        <v>122</v>
      </c>
      <c r="C57" s="657" t="s">
        <v>65</v>
      </c>
      <c r="D57" s="510"/>
      <c r="E57" s="428"/>
      <c r="F57" s="423"/>
      <c r="G57" s="481"/>
      <c r="H57" s="428" t="s">
        <v>755</v>
      </c>
      <c r="I57" s="423"/>
      <c r="J57" s="484"/>
      <c r="K57" s="425"/>
      <c r="L57" s="484"/>
      <c r="M57" s="424"/>
      <c r="N57" s="486"/>
      <c r="O57" s="424"/>
      <c r="P57" s="426"/>
      <c r="Q57" s="424"/>
      <c r="R57" s="426"/>
      <c r="S57" s="424"/>
      <c r="T57" s="426"/>
      <c r="U57" s="424"/>
      <c r="V57" s="527"/>
      <c r="W57" s="423"/>
      <c r="X57" s="425"/>
      <c r="Y57" s="429"/>
      <c r="Z57" s="67">
        <f t="shared" si="1"/>
        <v>0</v>
      </c>
      <c r="AA57" s="67">
        <f t="shared" si="9"/>
        <v>0</v>
      </c>
    </row>
    <row r="58" spans="1:39" s="20" customFormat="1">
      <c r="A58" s="421"/>
      <c r="B58" s="509" t="s">
        <v>122</v>
      </c>
      <c r="C58" s="657" t="s">
        <v>34</v>
      </c>
      <c r="D58" s="510"/>
      <c r="E58" s="428"/>
      <c r="F58" s="423"/>
      <c r="G58" s="481"/>
      <c r="H58" s="428" t="s">
        <v>755</v>
      </c>
      <c r="I58" s="423"/>
      <c r="J58" s="484"/>
      <c r="K58" s="425"/>
      <c r="L58" s="484"/>
      <c r="M58" s="424"/>
      <c r="N58" s="486"/>
      <c r="O58" s="424"/>
      <c r="P58" s="426"/>
      <c r="Q58" s="424"/>
      <c r="R58" s="426"/>
      <c r="S58" s="424"/>
      <c r="T58" s="426"/>
      <c r="U58" s="424"/>
      <c r="V58" s="527"/>
      <c r="W58" s="423"/>
      <c r="X58" s="425"/>
      <c r="Y58" s="429"/>
      <c r="Z58" s="67">
        <f t="shared" si="1"/>
        <v>0</v>
      </c>
      <c r="AA58" s="67">
        <f t="shared" si="9"/>
        <v>0</v>
      </c>
    </row>
    <row r="59" spans="1:39" s="505" customFormat="1" ht="13.5" customHeight="1">
      <c r="A59" s="421">
        <v>42</v>
      </c>
      <c r="B59" s="509" t="s">
        <v>122</v>
      </c>
      <c r="C59" s="509" t="s">
        <v>133</v>
      </c>
      <c r="D59" s="510" t="s">
        <v>617</v>
      </c>
      <c r="E59" s="428" t="s">
        <v>212</v>
      </c>
      <c r="F59" s="423">
        <v>1</v>
      </c>
      <c r="G59" s="481">
        <v>795</v>
      </c>
      <c r="H59" s="504"/>
      <c r="I59" s="423">
        <f t="shared" ref="I59:J59" si="10">K59+Q59</f>
        <v>0</v>
      </c>
      <c r="J59" s="484">
        <f t="shared" si="10"/>
        <v>0</v>
      </c>
      <c r="K59" s="425">
        <f t="shared" ref="K59:L64" si="11">M59+O59</f>
        <v>0</v>
      </c>
      <c r="L59" s="484">
        <f t="shared" si="11"/>
        <v>0</v>
      </c>
      <c r="M59" s="424">
        <v>0</v>
      </c>
      <c r="N59" s="486">
        <v>0</v>
      </c>
      <c r="O59" s="424">
        <v>0</v>
      </c>
      <c r="P59" s="426"/>
      <c r="Q59" s="424">
        <v>0</v>
      </c>
      <c r="R59" s="426"/>
      <c r="S59" s="424">
        <v>1</v>
      </c>
      <c r="T59" s="426">
        <v>795</v>
      </c>
      <c r="U59" s="424">
        <v>0</v>
      </c>
      <c r="V59" s="527">
        <v>0</v>
      </c>
      <c r="W59" s="423">
        <f t="shared" ref="W59:X64" si="12">S59+U59</f>
        <v>1</v>
      </c>
      <c r="X59" s="425">
        <f t="shared" si="12"/>
        <v>795</v>
      </c>
      <c r="Y59" s="429" t="s">
        <v>618</v>
      </c>
      <c r="AA59" s="506">
        <f t="shared" si="9"/>
        <v>0</v>
      </c>
      <c r="AB59" s="506">
        <f>G59-J59-X59</f>
        <v>0</v>
      </c>
      <c r="AC59" s="507">
        <f t="shared" ref="AC59:AD59" si="13">S59+U59-W59</f>
        <v>0</v>
      </c>
      <c r="AD59" s="507">
        <f t="shared" si="13"/>
        <v>0</v>
      </c>
      <c r="AE59" s="507">
        <f t="shared" ref="AE59:AF59" si="14">I59-K59-Q59</f>
        <v>0</v>
      </c>
      <c r="AF59" s="507">
        <f t="shared" si="14"/>
        <v>0</v>
      </c>
      <c r="AH59" s="508">
        <f t="shared" ref="AH59:AI59" si="15">K59-M59-O59</f>
        <v>0</v>
      </c>
      <c r="AI59" s="508">
        <f t="shared" si="15"/>
        <v>0</v>
      </c>
    </row>
    <row r="60" spans="1:39" s="20" customFormat="1">
      <c r="A60" s="421">
        <v>43</v>
      </c>
      <c r="B60" s="509" t="s">
        <v>122</v>
      </c>
      <c r="C60" s="655" t="s">
        <v>132</v>
      </c>
      <c r="D60" s="510" t="s">
        <v>400</v>
      </c>
      <c r="E60" s="428" t="s">
        <v>212</v>
      </c>
      <c r="F60" s="423"/>
      <c r="G60" s="481"/>
      <c r="H60" s="654" t="s">
        <v>840</v>
      </c>
      <c r="I60" s="423"/>
      <c r="J60" s="484"/>
      <c r="K60" s="425"/>
      <c r="L60" s="484"/>
      <c r="M60" s="424"/>
      <c r="N60" s="486"/>
      <c r="O60" s="424"/>
      <c r="P60" s="426"/>
      <c r="Q60" s="424"/>
      <c r="R60" s="426"/>
      <c r="S60" s="424"/>
      <c r="T60" s="426"/>
      <c r="U60" s="424"/>
      <c r="V60" s="527"/>
      <c r="W60" s="423"/>
      <c r="X60" s="425"/>
      <c r="Y60" s="429"/>
      <c r="Z60" s="67"/>
      <c r="AA60" s="67"/>
    </row>
    <row r="61" spans="1:39" s="20" customFormat="1">
      <c r="A61" s="421">
        <v>44</v>
      </c>
      <c r="B61" s="509" t="s">
        <v>122</v>
      </c>
      <c r="C61" s="655" t="s">
        <v>77</v>
      </c>
      <c r="D61" s="510" t="s">
        <v>397</v>
      </c>
      <c r="E61" s="428" t="s">
        <v>212</v>
      </c>
      <c r="F61" s="423"/>
      <c r="G61" s="481"/>
      <c r="H61" s="654" t="s">
        <v>840</v>
      </c>
      <c r="I61" s="423"/>
      <c r="J61" s="484"/>
      <c r="K61" s="425"/>
      <c r="L61" s="484"/>
      <c r="M61" s="424"/>
      <c r="N61" s="486"/>
      <c r="O61" s="424"/>
      <c r="P61" s="426"/>
      <c r="Q61" s="424"/>
      <c r="R61" s="426"/>
      <c r="S61" s="424"/>
      <c r="T61" s="426"/>
      <c r="U61" s="424"/>
      <c r="V61" s="527"/>
      <c r="W61" s="423"/>
      <c r="X61" s="425"/>
      <c r="Y61" s="429"/>
      <c r="Z61" s="67"/>
      <c r="AA61" s="67"/>
    </row>
    <row r="62" spans="1:39" s="20" customFormat="1">
      <c r="A62" s="421">
        <v>45</v>
      </c>
      <c r="B62" s="509" t="s">
        <v>122</v>
      </c>
      <c r="C62" s="655" t="s">
        <v>63</v>
      </c>
      <c r="D62" s="510" t="s">
        <v>398</v>
      </c>
      <c r="E62" s="428" t="s">
        <v>212</v>
      </c>
      <c r="F62" s="423"/>
      <c r="G62" s="481"/>
      <c r="H62" s="654" t="s">
        <v>840</v>
      </c>
      <c r="I62" s="423"/>
      <c r="J62" s="484"/>
      <c r="K62" s="425"/>
      <c r="L62" s="484"/>
      <c r="M62" s="424"/>
      <c r="N62" s="486"/>
      <c r="O62" s="424"/>
      <c r="P62" s="426"/>
      <c r="Q62" s="424"/>
      <c r="R62" s="426"/>
      <c r="S62" s="424"/>
      <c r="T62" s="426"/>
      <c r="U62" s="424"/>
      <c r="V62" s="528"/>
      <c r="W62" s="423"/>
      <c r="X62" s="425"/>
      <c r="Y62" s="429"/>
      <c r="Z62" s="67"/>
      <c r="AA62" s="67"/>
    </row>
    <row r="63" spans="1:39" s="20" customFormat="1">
      <c r="A63" s="421">
        <v>46</v>
      </c>
      <c r="B63" s="509" t="s">
        <v>122</v>
      </c>
      <c r="C63" s="655" t="s">
        <v>61</v>
      </c>
      <c r="D63" s="510" t="s">
        <v>399</v>
      </c>
      <c r="E63" s="428" t="s">
        <v>212</v>
      </c>
      <c r="F63" s="423"/>
      <c r="G63" s="481"/>
      <c r="H63" s="654" t="s">
        <v>840</v>
      </c>
      <c r="I63" s="423"/>
      <c r="J63" s="484"/>
      <c r="K63" s="425"/>
      <c r="L63" s="484"/>
      <c r="M63" s="424"/>
      <c r="N63" s="486"/>
      <c r="O63" s="424"/>
      <c r="P63" s="426"/>
      <c r="Q63" s="424"/>
      <c r="R63" s="426"/>
      <c r="S63" s="424"/>
      <c r="T63" s="426"/>
      <c r="U63" s="424"/>
      <c r="V63" s="528"/>
      <c r="W63" s="423"/>
      <c r="X63" s="424"/>
      <c r="Y63" s="429"/>
      <c r="Z63" s="67"/>
      <c r="AA63" s="67"/>
    </row>
    <row r="64" spans="1:39" s="126" customFormat="1">
      <c r="A64" s="421">
        <v>47</v>
      </c>
      <c r="B64" s="658" t="s">
        <v>122</v>
      </c>
      <c r="C64" s="658" t="s">
        <v>274</v>
      </c>
      <c r="D64" s="659" t="s">
        <v>599</v>
      </c>
      <c r="E64" s="430" t="s">
        <v>273</v>
      </c>
      <c r="F64" s="431">
        <v>1</v>
      </c>
      <c r="G64" s="482">
        <v>2673.1</v>
      </c>
      <c r="H64" s="432"/>
      <c r="I64" s="431">
        <f>K64</f>
        <v>1</v>
      </c>
      <c r="J64" s="485">
        <f>L64</f>
        <v>2673.1</v>
      </c>
      <c r="K64" s="433">
        <f t="shared" si="11"/>
        <v>1</v>
      </c>
      <c r="L64" s="485">
        <f t="shared" ref="L64:L65" si="16">N64+P64</f>
        <v>2673.1</v>
      </c>
      <c r="M64" s="431">
        <v>1</v>
      </c>
      <c r="N64" s="485">
        <v>2673.1</v>
      </c>
      <c r="O64" s="434">
        <v>0</v>
      </c>
      <c r="P64" s="435">
        <v>0</v>
      </c>
      <c r="Q64" s="434">
        <v>0</v>
      </c>
      <c r="R64" s="435">
        <v>0</v>
      </c>
      <c r="S64" s="434">
        <v>0</v>
      </c>
      <c r="T64" s="435">
        <v>0</v>
      </c>
      <c r="U64" s="434">
        <v>0</v>
      </c>
      <c r="V64" s="529">
        <v>0</v>
      </c>
      <c r="W64" s="435">
        <f t="shared" si="12"/>
        <v>0</v>
      </c>
      <c r="X64" s="435">
        <f>T64+V64</f>
        <v>0</v>
      </c>
      <c r="Y64" s="430"/>
      <c r="Z64" s="67">
        <f t="shared" ref="Z64:Z74" si="17">G64-J64-X64</f>
        <v>0</v>
      </c>
      <c r="AA64" s="67">
        <f t="shared" ref="AA64:AA74" si="18">F64-I64-W64</f>
        <v>0</v>
      </c>
      <c r="AB64" s="125"/>
      <c r="AC64" s="125"/>
      <c r="AD64" s="125"/>
      <c r="AE64" s="125"/>
      <c r="AF64" s="125"/>
      <c r="AG64" s="125"/>
      <c r="AH64" s="125"/>
      <c r="AI64" s="125"/>
      <c r="AJ64" s="125"/>
      <c r="AK64" s="125"/>
      <c r="AL64" s="125"/>
      <c r="AM64" s="125"/>
    </row>
    <row r="65" spans="1:39" s="128" customFormat="1">
      <c r="A65" s="421">
        <v>48</v>
      </c>
      <c r="B65" s="658" t="s">
        <v>122</v>
      </c>
      <c r="C65" s="658" t="s">
        <v>822</v>
      </c>
      <c r="D65" s="659" t="s">
        <v>426</v>
      </c>
      <c r="E65" s="430" t="s">
        <v>278</v>
      </c>
      <c r="F65" s="431">
        <v>1</v>
      </c>
      <c r="G65" s="482">
        <v>2569.9</v>
      </c>
      <c r="H65" s="431"/>
      <c r="I65" s="431">
        <f t="shared" ref="I65" si="19">K65+Q65</f>
        <v>1</v>
      </c>
      <c r="J65" s="485">
        <f t="shared" ref="J65" si="20">L65+R65</f>
        <v>2569.9</v>
      </c>
      <c r="K65" s="644">
        <v>1</v>
      </c>
      <c r="L65" s="485">
        <f t="shared" si="16"/>
        <v>2569.9</v>
      </c>
      <c r="M65" s="431">
        <v>1</v>
      </c>
      <c r="N65" s="485">
        <v>2569.9</v>
      </c>
      <c r="O65" s="431">
        <v>0</v>
      </c>
      <c r="P65" s="433">
        <v>0</v>
      </c>
      <c r="Q65" s="431"/>
      <c r="R65" s="513"/>
      <c r="S65" s="431">
        <v>0</v>
      </c>
      <c r="T65" s="433">
        <v>0</v>
      </c>
      <c r="U65" s="431">
        <v>0</v>
      </c>
      <c r="V65" s="529">
        <v>0</v>
      </c>
      <c r="W65" s="433">
        <f t="shared" ref="W65" si="21">S65+U65</f>
        <v>0</v>
      </c>
      <c r="X65" s="433">
        <f t="shared" ref="X65" si="22">T65+V65</f>
        <v>0</v>
      </c>
      <c r="Y65" s="430"/>
      <c r="Z65" s="67">
        <f t="shared" si="17"/>
        <v>0</v>
      </c>
      <c r="AA65" s="67">
        <f t="shared" si="18"/>
        <v>0</v>
      </c>
      <c r="AB65" s="127"/>
      <c r="AC65" s="127"/>
      <c r="AD65" s="127"/>
      <c r="AE65" s="127"/>
      <c r="AF65" s="127"/>
      <c r="AG65" s="127"/>
      <c r="AH65" s="127"/>
      <c r="AI65" s="127"/>
      <c r="AJ65" s="127"/>
      <c r="AK65" s="127"/>
      <c r="AL65" s="127"/>
      <c r="AM65" s="127"/>
    </row>
    <row r="66" spans="1:39" s="128" customFormat="1">
      <c r="A66" s="421">
        <v>49</v>
      </c>
      <c r="B66" s="658" t="s">
        <v>122</v>
      </c>
      <c r="C66" s="658" t="s">
        <v>277</v>
      </c>
      <c r="D66" s="659" t="s">
        <v>425</v>
      </c>
      <c r="E66" s="430" t="s">
        <v>279</v>
      </c>
      <c r="F66" s="431">
        <v>1</v>
      </c>
      <c r="G66" s="482">
        <v>1397</v>
      </c>
      <c r="H66" s="431"/>
      <c r="I66" s="431">
        <f>K66+Q66</f>
        <v>1</v>
      </c>
      <c r="J66" s="485">
        <f t="shared" ref="J66" si="23">L66+R66</f>
        <v>1397</v>
      </c>
      <c r="K66" s="433">
        <f t="shared" ref="K66" si="24">M66+O66</f>
        <v>1</v>
      </c>
      <c r="L66" s="485">
        <f t="shared" ref="L66" si="25">N66+P66</f>
        <v>1397</v>
      </c>
      <c r="M66" s="431">
        <v>1</v>
      </c>
      <c r="N66" s="485">
        <v>1397</v>
      </c>
      <c r="O66" s="431">
        <v>0</v>
      </c>
      <c r="P66" s="433">
        <v>0</v>
      </c>
      <c r="Q66" s="431">
        <v>0</v>
      </c>
      <c r="R66" s="433">
        <v>0</v>
      </c>
      <c r="S66" s="431">
        <v>0</v>
      </c>
      <c r="T66" s="433">
        <v>0</v>
      </c>
      <c r="U66" s="431">
        <v>0</v>
      </c>
      <c r="V66" s="529">
        <v>0</v>
      </c>
      <c r="W66" s="433">
        <f t="shared" ref="W66" si="26">S66+U66</f>
        <v>0</v>
      </c>
      <c r="X66" s="433">
        <f t="shared" ref="X66" si="27">T66+V66</f>
        <v>0</v>
      </c>
      <c r="Y66" s="430"/>
      <c r="Z66" s="67">
        <f t="shared" si="17"/>
        <v>0</v>
      </c>
      <c r="AA66" s="67">
        <f t="shared" si="18"/>
        <v>0</v>
      </c>
      <c r="AB66" s="127"/>
      <c r="AC66" s="127"/>
      <c r="AD66" s="127"/>
      <c r="AE66" s="127"/>
      <c r="AF66" s="127"/>
      <c r="AG66" s="127"/>
      <c r="AH66" s="127"/>
      <c r="AI66" s="127"/>
      <c r="AJ66" s="127"/>
      <c r="AK66" s="127"/>
      <c r="AL66" s="127"/>
      <c r="AM66" s="127"/>
    </row>
    <row r="67" spans="1:39" s="128" customFormat="1">
      <c r="A67" s="421">
        <v>50</v>
      </c>
      <c r="B67" s="658" t="s">
        <v>122</v>
      </c>
      <c r="C67" s="658" t="s">
        <v>748</v>
      </c>
      <c r="D67" s="659" t="s">
        <v>669</v>
      </c>
      <c r="E67" s="430" t="s">
        <v>282</v>
      </c>
      <c r="F67" s="431">
        <v>1</v>
      </c>
      <c r="G67" s="482">
        <v>5181</v>
      </c>
      <c r="H67" s="431"/>
      <c r="I67" s="431">
        <f t="shared" ref="I67:I69" si="28">K67+Q67</f>
        <v>1</v>
      </c>
      <c r="J67" s="485">
        <f t="shared" ref="J67:J69" si="29">L67+R67</f>
        <v>5181</v>
      </c>
      <c r="K67" s="433">
        <f t="shared" ref="K67:K69" si="30">M67+O67</f>
        <v>1</v>
      </c>
      <c r="L67" s="485">
        <f t="shared" ref="L67:L69" si="31">N67+P67</f>
        <v>5181</v>
      </c>
      <c r="M67" s="431">
        <v>1</v>
      </c>
      <c r="N67" s="485">
        <v>5181</v>
      </c>
      <c r="O67" s="431">
        <v>0</v>
      </c>
      <c r="P67" s="433">
        <v>0</v>
      </c>
      <c r="Q67" s="431">
        <v>0</v>
      </c>
      <c r="R67" s="433">
        <v>0</v>
      </c>
      <c r="S67" s="431">
        <v>0</v>
      </c>
      <c r="T67" s="433">
        <v>0</v>
      </c>
      <c r="U67" s="431">
        <v>0</v>
      </c>
      <c r="V67" s="529">
        <v>0</v>
      </c>
      <c r="W67" s="433">
        <f t="shared" ref="W67" si="32">S67+U67</f>
        <v>0</v>
      </c>
      <c r="X67" s="433">
        <f t="shared" ref="X67" si="33">T67+V67</f>
        <v>0</v>
      </c>
      <c r="Y67" s="430"/>
      <c r="Z67" s="67">
        <f t="shared" si="17"/>
        <v>0</v>
      </c>
      <c r="AA67" s="67">
        <f t="shared" si="18"/>
        <v>0</v>
      </c>
      <c r="AB67" s="127"/>
      <c r="AC67" s="127"/>
      <c r="AD67" s="127"/>
      <c r="AE67" s="127"/>
      <c r="AF67" s="127"/>
      <c r="AG67" s="127"/>
      <c r="AH67" s="127"/>
      <c r="AI67" s="127"/>
      <c r="AJ67" s="127"/>
      <c r="AK67" s="127"/>
      <c r="AL67" s="127"/>
      <c r="AM67" s="127"/>
    </row>
    <row r="68" spans="1:39" s="20" customFormat="1">
      <c r="A68" s="421">
        <v>51</v>
      </c>
      <c r="B68" s="658" t="s">
        <v>122</v>
      </c>
      <c r="C68" s="658" t="s">
        <v>787</v>
      </c>
      <c r="D68" s="659" t="s">
        <v>528</v>
      </c>
      <c r="E68" s="430" t="s">
        <v>527</v>
      </c>
      <c r="F68" s="431">
        <v>1</v>
      </c>
      <c r="G68" s="482">
        <v>401.2</v>
      </c>
      <c r="H68" s="431"/>
      <c r="I68" s="423">
        <v>1</v>
      </c>
      <c r="J68" s="484">
        <f t="shared" si="29"/>
        <v>401.2</v>
      </c>
      <c r="K68" s="425">
        <v>1</v>
      </c>
      <c r="L68" s="484">
        <v>401.2</v>
      </c>
      <c r="M68" s="541">
        <v>1</v>
      </c>
      <c r="N68" s="542">
        <v>401.2</v>
      </c>
      <c r="O68" s="424">
        <v>0</v>
      </c>
      <c r="P68" s="426">
        <v>0</v>
      </c>
      <c r="Q68" s="424"/>
      <c r="R68" s="426"/>
      <c r="S68" s="431"/>
      <c r="T68" s="513"/>
      <c r="U68" s="424">
        <v>0</v>
      </c>
      <c r="V68" s="530">
        <v>0</v>
      </c>
      <c r="W68" s="433">
        <f t="shared" ref="W68:X70" si="34">S68+U68</f>
        <v>0</v>
      </c>
      <c r="X68" s="513">
        <f t="shared" si="34"/>
        <v>0</v>
      </c>
      <c r="Y68" s="429"/>
      <c r="Z68" s="67">
        <f t="shared" si="17"/>
        <v>0</v>
      </c>
      <c r="AA68" s="67">
        <f t="shared" si="18"/>
        <v>0</v>
      </c>
    </row>
    <row r="69" spans="1:39" s="20" customFormat="1" ht="31.5">
      <c r="A69" s="421">
        <v>52</v>
      </c>
      <c r="B69" s="658" t="s">
        <v>122</v>
      </c>
      <c r="C69" s="658" t="s">
        <v>805</v>
      </c>
      <c r="D69" s="659" t="s">
        <v>607</v>
      </c>
      <c r="E69" s="430" t="s">
        <v>527</v>
      </c>
      <c r="F69" s="431">
        <v>1</v>
      </c>
      <c r="G69" s="482">
        <v>755.1</v>
      </c>
      <c r="H69" s="431"/>
      <c r="I69" s="423">
        <f t="shared" si="28"/>
        <v>1</v>
      </c>
      <c r="J69" s="484">
        <f t="shared" si="29"/>
        <v>755.1</v>
      </c>
      <c r="K69" s="425">
        <f t="shared" si="30"/>
        <v>1</v>
      </c>
      <c r="L69" s="484">
        <f t="shared" si="31"/>
        <v>755.1</v>
      </c>
      <c r="M69" s="424">
        <v>1</v>
      </c>
      <c r="N69" s="486">
        <v>755.1</v>
      </c>
      <c r="O69" s="424">
        <v>0</v>
      </c>
      <c r="P69" s="426">
        <v>0</v>
      </c>
      <c r="Q69" s="424">
        <v>0</v>
      </c>
      <c r="R69" s="426"/>
      <c r="S69" s="431">
        <v>0</v>
      </c>
      <c r="T69" s="433">
        <v>0</v>
      </c>
      <c r="U69" s="424">
        <v>0</v>
      </c>
      <c r="V69" s="530">
        <v>0</v>
      </c>
      <c r="W69" s="433">
        <f t="shared" si="34"/>
        <v>0</v>
      </c>
      <c r="X69" s="433">
        <f t="shared" si="34"/>
        <v>0</v>
      </c>
      <c r="Y69" s="429" t="s">
        <v>529</v>
      </c>
      <c r="Z69" s="67">
        <f t="shared" si="17"/>
        <v>0</v>
      </c>
      <c r="AA69" s="67">
        <f t="shared" si="18"/>
        <v>0</v>
      </c>
    </row>
    <row r="70" spans="1:39" s="129" customFormat="1">
      <c r="A70" s="421">
        <v>53</v>
      </c>
      <c r="B70" s="406" t="s">
        <v>586</v>
      </c>
      <c r="C70" s="406" t="s">
        <v>587</v>
      </c>
      <c r="D70" s="498" t="s">
        <v>711</v>
      </c>
      <c r="E70" s="436" t="s">
        <v>712</v>
      </c>
      <c r="F70" s="438">
        <v>1</v>
      </c>
      <c r="G70" s="483">
        <v>451</v>
      </c>
      <c r="H70" s="439"/>
      <c r="I70" s="423">
        <f t="shared" ref="I70:I74" si="35">K70+Q70</f>
        <v>1</v>
      </c>
      <c r="J70" s="484">
        <f t="shared" ref="J70:J74" si="36">L70+R70</f>
        <v>451</v>
      </c>
      <c r="K70" s="425">
        <f t="shared" ref="K70:K74" si="37">M70+O70</f>
        <v>1</v>
      </c>
      <c r="L70" s="484">
        <f t="shared" ref="L70:L74" si="38">N70+P70</f>
        <v>451</v>
      </c>
      <c r="M70" s="424">
        <v>1</v>
      </c>
      <c r="N70" s="486">
        <v>451</v>
      </c>
      <c r="O70" s="424">
        <v>0</v>
      </c>
      <c r="P70" s="426">
        <v>0</v>
      </c>
      <c r="Q70" s="424">
        <v>0</v>
      </c>
      <c r="R70" s="486">
        <v>0</v>
      </c>
      <c r="S70" s="437">
        <v>0</v>
      </c>
      <c r="T70" s="437">
        <v>0</v>
      </c>
      <c r="U70" s="437">
        <v>0</v>
      </c>
      <c r="V70" s="531">
        <v>0</v>
      </c>
      <c r="W70" s="433">
        <f t="shared" si="34"/>
        <v>0</v>
      </c>
      <c r="X70" s="433">
        <f t="shared" si="34"/>
        <v>0</v>
      </c>
      <c r="Y70" s="440"/>
      <c r="Z70" s="67">
        <f t="shared" si="17"/>
        <v>0</v>
      </c>
      <c r="AA70" s="67">
        <f t="shared" si="18"/>
        <v>0</v>
      </c>
    </row>
    <row r="71" spans="1:39" s="129" customFormat="1">
      <c r="A71" s="421">
        <v>54</v>
      </c>
      <c r="B71" s="406" t="s">
        <v>756</v>
      </c>
      <c r="C71" s="406" t="s">
        <v>757</v>
      </c>
      <c r="D71" s="498" t="s">
        <v>758</v>
      </c>
      <c r="E71" s="436" t="s">
        <v>759</v>
      </c>
      <c r="F71" s="438">
        <v>1</v>
      </c>
      <c r="G71" s="483">
        <v>1042</v>
      </c>
      <c r="H71" s="439"/>
      <c r="I71" s="423">
        <f t="shared" ref="I71" si="39">K71+Q71</f>
        <v>0</v>
      </c>
      <c r="J71" s="484">
        <f t="shared" ref="J71" si="40">L71+R71</f>
        <v>0</v>
      </c>
      <c r="K71" s="425">
        <f t="shared" ref="K71" si="41">M71+O71</f>
        <v>0</v>
      </c>
      <c r="L71" s="484">
        <f t="shared" ref="L71" si="42">N71+P71</f>
        <v>0</v>
      </c>
      <c r="M71" s="424">
        <v>0</v>
      </c>
      <c r="N71" s="486">
        <v>0</v>
      </c>
      <c r="O71" s="424">
        <v>0</v>
      </c>
      <c r="P71" s="426">
        <v>0</v>
      </c>
      <c r="Q71" s="424">
        <v>0</v>
      </c>
      <c r="R71" s="426">
        <v>0</v>
      </c>
      <c r="S71" s="437">
        <v>1</v>
      </c>
      <c r="T71" s="437">
        <v>1042</v>
      </c>
      <c r="U71" s="437">
        <v>0</v>
      </c>
      <c r="V71" s="531">
        <v>0</v>
      </c>
      <c r="W71" s="433">
        <f t="shared" ref="W71" si="43">S71+U71</f>
        <v>1</v>
      </c>
      <c r="X71" s="433">
        <f t="shared" ref="X71" si="44">T71+V71</f>
        <v>1042</v>
      </c>
      <c r="Y71" s="440"/>
      <c r="Z71" s="67">
        <f t="shared" ref="Z71" si="45">G71-J71-X71</f>
        <v>0</v>
      </c>
      <c r="AA71" s="67"/>
    </row>
    <row r="72" spans="1:39" s="129" customFormat="1" ht="16.5" customHeight="1">
      <c r="A72" s="421">
        <v>55</v>
      </c>
      <c r="B72" s="406" t="s">
        <v>588</v>
      </c>
      <c r="C72" s="406" t="s">
        <v>590</v>
      </c>
      <c r="D72" s="498" t="s">
        <v>591</v>
      </c>
      <c r="E72" s="436" t="s">
        <v>606</v>
      </c>
      <c r="F72" s="438">
        <v>1</v>
      </c>
      <c r="G72" s="483">
        <v>80.5</v>
      </c>
      <c r="H72" s="441"/>
      <c r="I72" s="423">
        <f t="shared" si="35"/>
        <v>1</v>
      </c>
      <c r="J72" s="484">
        <f t="shared" si="36"/>
        <v>80.5</v>
      </c>
      <c r="K72" s="425">
        <f t="shared" si="37"/>
        <v>1</v>
      </c>
      <c r="L72" s="484">
        <f t="shared" si="38"/>
        <v>80.5</v>
      </c>
      <c r="M72" s="424">
        <v>1</v>
      </c>
      <c r="N72" s="486">
        <v>80.5</v>
      </c>
      <c r="O72" s="424">
        <v>0</v>
      </c>
      <c r="P72" s="426">
        <v>0</v>
      </c>
      <c r="Q72" s="424">
        <v>0</v>
      </c>
      <c r="R72" s="426">
        <v>0</v>
      </c>
      <c r="S72" s="437">
        <v>0</v>
      </c>
      <c r="T72" s="437">
        <v>0</v>
      </c>
      <c r="U72" s="437">
        <v>0</v>
      </c>
      <c r="V72" s="531">
        <v>0</v>
      </c>
      <c r="W72" s="433">
        <f t="shared" ref="W72:W74" si="46">S72+U72</f>
        <v>0</v>
      </c>
      <c r="X72" s="433">
        <f t="shared" ref="X72:X74" si="47">T72+V72</f>
        <v>0</v>
      </c>
      <c r="Y72" s="723" t="s">
        <v>593</v>
      </c>
      <c r="Z72" s="67">
        <f t="shared" si="17"/>
        <v>0</v>
      </c>
      <c r="AA72" s="67">
        <f t="shared" si="18"/>
        <v>0</v>
      </c>
    </row>
    <row r="73" spans="1:39" s="129" customFormat="1" ht="16.5" customHeight="1">
      <c r="A73" s="421">
        <v>56</v>
      </c>
      <c r="B73" s="406" t="s">
        <v>588</v>
      </c>
      <c r="C73" s="406" t="s">
        <v>589</v>
      </c>
      <c r="D73" s="498" t="s">
        <v>592</v>
      </c>
      <c r="E73" s="436" t="s">
        <v>606</v>
      </c>
      <c r="F73" s="442">
        <v>1</v>
      </c>
      <c r="G73" s="483">
        <v>102.5</v>
      </c>
      <c r="H73" s="441"/>
      <c r="I73" s="423">
        <f t="shared" si="35"/>
        <v>1</v>
      </c>
      <c r="J73" s="484">
        <f t="shared" si="36"/>
        <v>102.5</v>
      </c>
      <c r="K73" s="425">
        <f t="shared" si="37"/>
        <v>1</v>
      </c>
      <c r="L73" s="484">
        <f t="shared" si="38"/>
        <v>102.5</v>
      </c>
      <c r="M73" s="424">
        <v>1</v>
      </c>
      <c r="N73" s="486">
        <v>102.5</v>
      </c>
      <c r="O73" s="424">
        <v>0</v>
      </c>
      <c r="P73" s="426">
        <v>0</v>
      </c>
      <c r="Q73" s="424">
        <v>0</v>
      </c>
      <c r="R73" s="426">
        <v>0</v>
      </c>
      <c r="S73" s="437">
        <v>0</v>
      </c>
      <c r="T73" s="437">
        <v>0</v>
      </c>
      <c r="U73" s="437">
        <v>0</v>
      </c>
      <c r="V73" s="531">
        <v>0</v>
      </c>
      <c r="W73" s="433">
        <f t="shared" si="46"/>
        <v>0</v>
      </c>
      <c r="X73" s="433">
        <f t="shared" si="47"/>
        <v>0</v>
      </c>
      <c r="Y73" s="724"/>
      <c r="Z73" s="67">
        <f t="shared" si="17"/>
        <v>0</v>
      </c>
      <c r="AA73" s="67">
        <f t="shared" si="18"/>
        <v>0</v>
      </c>
    </row>
    <row r="74" spans="1:39" s="129" customFormat="1" ht="16.5" customHeight="1">
      <c r="A74" s="421">
        <v>57</v>
      </c>
      <c r="B74" s="406" t="s">
        <v>769</v>
      </c>
      <c r="C74" s="406" t="s">
        <v>767</v>
      </c>
      <c r="D74" s="498" t="s">
        <v>784</v>
      </c>
      <c r="E74" s="436" t="s">
        <v>768</v>
      </c>
      <c r="F74" s="442">
        <v>1</v>
      </c>
      <c r="G74" s="483">
        <v>2500</v>
      </c>
      <c r="H74" s="491"/>
      <c r="I74" s="492">
        <f t="shared" si="35"/>
        <v>0</v>
      </c>
      <c r="J74" s="493">
        <f t="shared" si="36"/>
        <v>0</v>
      </c>
      <c r="K74" s="494">
        <f t="shared" si="37"/>
        <v>0</v>
      </c>
      <c r="L74" s="493">
        <f t="shared" si="38"/>
        <v>0</v>
      </c>
      <c r="M74" s="495">
        <v>0</v>
      </c>
      <c r="N74" s="496">
        <v>0</v>
      </c>
      <c r="O74" s="495">
        <v>0</v>
      </c>
      <c r="P74" s="497">
        <v>0</v>
      </c>
      <c r="Q74" s="495">
        <v>0</v>
      </c>
      <c r="R74" s="497">
        <v>0</v>
      </c>
      <c r="S74" s="498">
        <v>1</v>
      </c>
      <c r="T74" s="498">
        <v>2500</v>
      </c>
      <c r="U74" s="498">
        <v>0</v>
      </c>
      <c r="V74" s="532">
        <v>0</v>
      </c>
      <c r="W74" s="499">
        <f t="shared" si="46"/>
        <v>1</v>
      </c>
      <c r="X74" s="499">
        <f t="shared" si="47"/>
        <v>2500</v>
      </c>
      <c r="Y74" s="500"/>
      <c r="Z74" s="123">
        <f t="shared" si="17"/>
        <v>0</v>
      </c>
      <c r="AA74" s="123">
        <f t="shared" si="18"/>
        <v>0</v>
      </c>
    </row>
    <row r="75" spans="1:39" s="124" customFormat="1">
      <c r="A75" s="421">
        <v>58</v>
      </c>
      <c r="B75" s="406" t="s">
        <v>257</v>
      </c>
      <c r="C75" s="406" t="s">
        <v>720</v>
      </c>
      <c r="D75" s="498" t="s">
        <v>721</v>
      </c>
      <c r="E75" s="501" t="s">
        <v>722</v>
      </c>
      <c r="F75" s="502">
        <v>1</v>
      </c>
      <c r="G75" s="503">
        <v>1265</v>
      </c>
      <c r="H75" s="491"/>
      <c r="I75" s="492">
        <f t="shared" ref="I75" si="48">K75+Q75</f>
        <v>0</v>
      </c>
      <c r="J75" s="493">
        <f t="shared" ref="J75" si="49">L75+R75</f>
        <v>0</v>
      </c>
      <c r="K75" s="494">
        <f t="shared" ref="K75" si="50">M75+O75</f>
        <v>0</v>
      </c>
      <c r="L75" s="493">
        <f t="shared" ref="L75" si="51">N75+P75</f>
        <v>0</v>
      </c>
      <c r="M75" s="495">
        <v>0</v>
      </c>
      <c r="N75" s="496">
        <v>0</v>
      </c>
      <c r="O75" s="495">
        <v>0</v>
      </c>
      <c r="P75" s="497">
        <v>0</v>
      </c>
      <c r="Q75" s="495">
        <v>0</v>
      </c>
      <c r="R75" s="497">
        <v>0</v>
      </c>
      <c r="S75" s="498">
        <v>1</v>
      </c>
      <c r="T75" s="498">
        <v>1265</v>
      </c>
      <c r="U75" s="498">
        <v>0</v>
      </c>
      <c r="V75" s="532">
        <v>0</v>
      </c>
      <c r="W75" s="499">
        <f t="shared" ref="W75" si="52">S75+U75</f>
        <v>1</v>
      </c>
      <c r="X75" s="499">
        <f t="shared" ref="X75" si="53">T75+V75</f>
        <v>1265</v>
      </c>
      <c r="Y75" s="500"/>
      <c r="Z75" s="123">
        <f t="shared" ref="Z75:Z76" si="54">G75-J75-X75</f>
        <v>0</v>
      </c>
      <c r="AA75" s="123">
        <f t="shared" ref="AA75:AA76" si="55">F75-I75-W75</f>
        <v>0</v>
      </c>
    </row>
    <row r="76" spans="1:39" s="124" customFormat="1">
      <c r="A76" s="421">
        <v>59</v>
      </c>
      <c r="B76" s="406" t="s">
        <v>257</v>
      </c>
      <c r="C76" s="406" t="s">
        <v>691</v>
      </c>
      <c r="D76" s="498" t="s">
        <v>692</v>
      </c>
      <c r="E76" s="501" t="s">
        <v>693</v>
      </c>
      <c r="F76" s="502">
        <v>1</v>
      </c>
      <c r="G76" s="503">
        <v>2200</v>
      </c>
      <c r="H76" s="491"/>
      <c r="I76" s="492">
        <f t="shared" ref="I76" si="56">K76+Q76</f>
        <v>0</v>
      </c>
      <c r="J76" s="493">
        <f t="shared" ref="J76" si="57">L76+R76</f>
        <v>0</v>
      </c>
      <c r="K76" s="494">
        <f t="shared" ref="K76" si="58">M76+O76</f>
        <v>0</v>
      </c>
      <c r="L76" s="493">
        <f t="shared" ref="L76" si="59">N76+P76</f>
        <v>0</v>
      </c>
      <c r="M76" s="495">
        <v>0</v>
      </c>
      <c r="N76" s="496">
        <v>0</v>
      </c>
      <c r="O76" s="495">
        <v>0</v>
      </c>
      <c r="P76" s="497">
        <v>0</v>
      </c>
      <c r="Q76" s="495">
        <v>0</v>
      </c>
      <c r="R76" s="497">
        <v>0</v>
      </c>
      <c r="S76" s="498">
        <v>1</v>
      </c>
      <c r="T76" s="498">
        <v>2200</v>
      </c>
      <c r="U76" s="498">
        <v>0</v>
      </c>
      <c r="V76" s="532">
        <v>0</v>
      </c>
      <c r="W76" s="499">
        <f t="shared" ref="W76" si="60">S76+U76</f>
        <v>1</v>
      </c>
      <c r="X76" s="499">
        <f t="shared" ref="X76" si="61">T76+V76</f>
        <v>2200</v>
      </c>
      <c r="Y76" s="500"/>
      <c r="Z76" s="123">
        <f t="shared" si="54"/>
        <v>0</v>
      </c>
      <c r="AA76" s="123">
        <f t="shared" si="55"/>
        <v>0</v>
      </c>
    </row>
    <row r="77" spans="1:39">
      <c r="B77" s="277"/>
      <c r="C77" s="277"/>
      <c r="D77" s="277"/>
    </row>
  </sheetData>
  <autoFilter ref="A6:AM76"/>
  <mergeCells count="23">
    <mergeCell ref="K5:L5"/>
    <mergeCell ref="M5:N5"/>
    <mergeCell ref="O5:P5"/>
    <mergeCell ref="K4:P4"/>
    <mergeCell ref="W4:X5"/>
    <mergeCell ref="Q5:R5"/>
    <mergeCell ref="S5:T5"/>
    <mergeCell ref="E3:H3"/>
    <mergeCell ref="H4:H6"/>
    <mergeCell ref="Y72:Y73"/>
    <mergeCell ref="A3:A6"/>
    <mergeCell ref="C3:C6"/>
    <mergeCell ref="D3:D6"/>
    <mergeCell ref="F4:F6"/>
    <mergeCell ref="G4:G6"/>
    <mergeCell ref="E4:E6"/>
    <mergeCell ref="B3:B6"/>
    <mergeCell ref="Y3:Y6"/>
    <mergeCell ref="I3:R3"/>
    <mergeCell ref="S3:X3"/>
    <mergeCell ref="I4:J5"/>
    <mergeCell ref="Q4:T4"/>
    <mergeCell ref="U4:V5"/>
  </mergeCells>
  <phoneticPr fontId="26" type="noConversion"/>
  <pageMargins left="0.69972223043441772" right="0.69972223043441772" top="0.75" bottom="0.75" header="0.30000001192092896" footer="0.30000001192092896"/>
  <pageSetup paperSize="9" orientation="portrait" horizontalDpi="4294967293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M150"/>
  <sheetViews>
    <sheetView zoomScaleNormal="100" workbookViewId="0">
      <pane ySplit="6" topLeftCell="A7" activePane="bottomLeft" state="frozen"/>
      <selection activeCell="F37" sqref="F37"/>
      <selection pane="bottomLeft" activeCell="C135" sqref="C135"/>
    </sheetView>
  </sheetViews>
  <sheetFormatPr defaultRowHeight="16.5"/>
  <cols>
    <col min="1" max="1" width="5.625" style="33" customWidth="1"/>
    <col min="2" max="2" width="8" style="33" bestFit="1" customWidth="1"/>
    <col min="3" max="3" width="26.75" style="33" customWidth="1"/>
    <col min="4" max="4" width="26.625" style="33" customWidth="1"/>
    <col min="5" max="5" width="9.75" style="33" bestFit="1" customWidth="1"/>
    <col min="6" max="6" width="7.25" style="33" bestFit="1" customWidth="1"/>
    <col min="7" max="7" width="11" style="120" bestFit="1" customWidth="1"/>
    <col min="8" max="8" width="10.5" style="120" customWidth="1"/>
    <col min="9" max="9" width="7.25" style="33" bestFit="1" customWidth="1"/>
    <col min="10" max="10" width="11" style="120" bestFit="1" customWidth="1"/>
    <col min="11" max="11" width="7.25" style="33" bestFit="1" customWidth="1"/>
    <col min="12" max="12" width="10.625" style="517" bestFit="1" customWidth="1"/>
    <col min="13" max="13" width="7.25" style="33" bestFit="1" customWidth="1"/>
    <col min="14" max="14" width="10.625" style="517" bestFit="1" customWidth="1"/>
    <col min="15" max="15" width="6.25" style="33" bestFit="1" customWidth="1"/>
    <col min="16" max="16" width="8.5" style="33" customWidth="1"/>
    <col min="17" max="17" width="6.25" style="33" bestFit="1" customWidth="1"/>
    <col min="18" max="18" width="10" style="517" customWidth="1"/>
    <col min="19" max="19" width="6.25" style="33" bestFit="1" customWidth="1"/>
    <col min="20" max="20" width="9" style="33" bestFit="1" customWidth="1"/>
    <col min="21" max="21" width="7.375" style="33" customWidth="1"/>
    <col min="22" max="22" width="10.5" style="517" bestFit="1" customWidth="1"/>
    <col min="23" max="23" width="7.375" style="33" customWidth="1"/>
    <col min="24" max="24" width="10.375" style="33" bestFit="1" customWidth="1"/>
    <col min="25" max="25" width="9" style="33"/>
    <col min="26" max="26" width="9" style="34"/>
    <col min="27" max="27" width="9.125" style="34" bestFit="1" customWidth="1"/>
    <col min="28" max="28" width="9" style="34" bestFit="1" customWidth="1"/>
    <col min="29" max="39" width="9" style="34"/>
    <col min="40" max="16384" width="9" style="33"/>
  </cols>
  <sheetData>
    <row r="1" spans="1:39" ht="26.25">
      <c r="A1" s="28" t="s">
        <v>294</v>
      </c>
      <c r="B1" s="29"/>
      <c r="C1" s="29"/>
      <c r="D1" s="29"/>
      <c r="E1" s="29"/>
      <c r="F1" s="29"/>
      <c r="G1" s="121"/>
      <c r="H1" s="121"/>
      <c r="I1" s="29"/>
      <c r="J1" s="119"/>
      <c r="K1" s="30"/>
      <c r="L1" s="514"/>
      <c r="M1" s="30"/>
      <c r="N1" s="514"/>
      <c r="O1" s="30"/>
      <c r="P1" s="30"/>
      <c r="Q1" s="30"/>
      <c r="R1" s="514"/>
      <c r="S1" s="31"/>
      <c r="T1" s="31"/>
      <c r="U1" s="31"/>
      <c r="V1" s="519"/>
      <c r="W1" s="31"/>
      <c r="X1" s="32" t="s">
        <v>57</v>
      </c>
    </row>
    <row r="2" spans="1:39">
      <c r="A2" s="33" t="str">
        <f>총괄!A2</f>
        <v>(기준 : 2026.01.)</v>
      </c>
      <c r="B2" s="35"/>
      <c r="C2" s="35"/>
      <c r="D2" s="35"/>
      <c r="E2" s="35"/>
      <c r="F2" s="35"/>
      <c r="G2" s="122"/>
      <c r="H2" s="122"/>
      <c r="J2" s="119"/>
      <c r="K2" s="30"/>
      <c r="L2" s="514"/>
      <c r="M2" s="30"/>
      <c r="N2" s="514"/>
      <c r="O2" s="30"/>
      <c r="P2" s="30"/>
      <c r="Q2" s="30"/>
      <c r="R2" s="514"/>
      <c r="S2" s="31"/>
      <c r="T2" s="31"/>
      <c r="U2" s="31"/>
      <c r="V2" s="519"/>
      <c r="W2" s="31"/>
      <c r="X2" s="32"/>
    </row>
    <row r="3" spans="1:39" ht="16.5" customHeight="1">
      <c r="A3" s="735" t="s">
        <v>139</v>
      </c>
      <c r="B3" s="735" t="s">
        <v>52</v>
      </c>
      <c r="C3" s="735" t="s">
        <v>119</v>
      </c>
      <c r="D3" s="735" t="s">
        <v>134</v>
      </c>
      <c r="E3" s="739" t="s">
        <v>210</v>
      </c>
      <c r="F3" s="740"/>
      <c r="G3" s="740"/>
      <c r="H3" s="741"/>
      <c r="I3" s="749" t="s">
        <v>135</v>
      </c>
      <c r="J3" s="750"/>
      <c r="K3" s="750"/>
      <c r="L3" s="750"/>
      <c r="M3" s="750"/>
      <c r="N3" s="750"/>
      <c r="O3" s="750"/>
      <c r="P3" s="750"/>
      <c r="Q3" s="750"/>
      <c r="R3" s="750"/>
      <c r="S3" s="751" t="s">
        <v>49</v>
      </c>
      <c r="T3" s="736"/>
      <c r="U3" s="736"/>
      <c r="V3" s="736"/>
      <c r="W3" s="736"/>
      <c r="X3" s="736"/>
      <c r="Y3" s="746" t="s">
        <v>121</v>
      </c>
    </row>
    <row r="4" spans="1:39" ht="16.5" customHeight="1">
      <c r="A4" s="736"/>
      <c r="B4" s="736"/>
      <c r="C4" s="736"/>
      <c r="D4" s="736"/>
      <c r="E4" s="737" t="s">
        <v>58</v>
      </c>
      <c r="F4" s="737" t="s">
        <v>136</v>
      </c>
      <c r="G4" s="738" t="s">
        <v>138</v>
      </c>
      <c r="H4" s="742" t="s">
        <v>646</v>
      </c>
      <c r="I4" s="749" t="s">
        <v>137</v>
      </c>
      <c r="J4" s="749"/>
      <c r="K4" s="745" t="s">
        <v>205</v>
      </c>
      <c r="L4" s="745"/>
      <c r="M4" s="745"/>
      <c r="N4" s="745"/>
      <c r="O4" s="745"/>
      <c r="P4" s="745"/>
      <c r="Q4" s="752" t="s">
        <v>36</v>
      </c>
      <c r="R4" s="752"/>
      <c r="S4" s="752"/>
      <c r="T4" s="752"/>
      <c r="U4" s="751" t="s">
        <v>69</v>
      </c>
      <c r="V4" s="751"/>
      <c r="W4" s="751" t="s">
        <v>137</v>
      </c>
      <c r="X4" s="751"/>
      <c r="Y4" s="747"/>
    </row>
    <row r="5" spans="1:39">
      <c r="A5" s="736"/>
      <c r="B5" s="736"/>
      <c r="C5" s="736"/>
      <c r="D5" s="736"/>
      <c r="E5" s="737"/>
      <c r="F5" s="737"/>
      <c r="G5" s="738"/>
      <c r="H5" s="743"/>
      <c r="I5" s="749"/>
      <c r="J5" s="749"/>
      <c r="K5" s="745" t="s">
        <v>137</v>
      </c>
      <c r="L5" s="745"/>
      <c r="M5" s="745" t="s">
        <v>50</v>
      </c>
      <c r="N5" s="745"/>
      <c r="O5" s="745" t="s">
        <v>33</v>
      </c>
      <c r="P5" s="745"/>
      <c r="Q5" s="753" t="s">
        <v>73</v>
      </c>
      <c r="R5" s="753"/>
      <c r="S5" s="751" t="s">
        <v>206</v>
      </c>
      <c r="T5" s="751"/>
      <c r="U5" s="751"/>
      <c r="V5" s="751"/>
      <c r="W5" s="751"/>
      <c r="X5" s="751"/>
      <c r="Y5" s="747"/>
    </row>
    <row r="6" spans="1:39">
      <c r="A6" s="736"/>
      <c r="B6" s="736"/>
      <c r="C6" s="736"/>
      <c r="D6" s="736"/>
      <c r="E6" s="737"/>
      <c r="F6" s="737"/>
      <c r="G6" s="738"/>
      <c r="H6" s="744"/>
      <c r="I6" s="384" t="s">
        <v>136</v>
      </c>
      <c r="J6" s="385" t="s">
        <v>138</v>
      </c>
      <c r="K6" s="386" t="s">
        <v>136</v>
      </c>
      <c r="L6" s="515" t="s">
        <v>138</v>
      </c>
      <c r="M6" s="386" t="s">
        <v>136</v>
      </c>
      <c r="N6" s="515" t="s">
        <v>138</v>
      </c>
      <c r="O6" s="386" t="s">
        <v>136</v>
      </c>
      <c r="P6" s="386" t="s">
        <v>138</v>
      </c>
      <c r="Q6" s="387" t="s">
        <v>136</v>
      </c>
      <c r="R6" s="518" t="s">
        <v>138</v>
      </c>
      <c r="S6" s="388" t="s">
        <v>136</v>
      </c>
      <c r="T6" s="388" t="s">
        <v>138</v>
      </c>
      <c r="U6" s="388" t="s">
        <v>136</v>
      </c>
      <c r="V6" s="520" t="s">
        <v>138</v>
      </c>
      <c r="W6" s="388" t="s">
        <v>136</v>
      </c>
      <c r="X6" s="388" t="s">
        <v>138</v>
      </c>
      <c r="Y6" s="748"/>
    </row>
    <row r="7" spans="1:39" s="37" customFormat="1" ht="24" customHeight="1">
      <c r="A7" s="389"/>
      <c r="B7" s="389" t="s">
        <v>122</v>
      </c>
      <c r="C7" s="389"/>
      <c r="D7" s="389"/>
      <c r="E7" s="389"/>
      <c r="F7" s="390">
        <f>SUM(F8:F201)</f>
        <v>140</v>
      </c>
      <c r="G7" s="391">
        <f>SUM(G8:G201)</f>
        <v>499980.6</v>
      </c>
      <c r="H7" s="391"/>
      <c r="I7" s="390">
        <f t="shared" ref="I7:X7" si="0">SUM(I8:I201)</f>
        <v>124</v>
      </c>
      <c r="J7" s="391">
        <f t="shared" si="0"/>
        <v>437025.6</v>
      </c>
      <c r="K7" s="390">
        <f>SUM(K8:K201)</f>
        <v>124</v>
      </c>
      <c r="L7" s="516">
        <f>SUM(L8:L201)</f>
        <v>437025.6</v>
      </c>
      <c r="M7" s="390">
        <f t="shared" si="0"/>
        <v>124</v>
      </c>
      <c r="N7" s="645">
        <f t="shared" si="0"/>
        <v>437025.6</v>
      </c>
      <c r="O7" s="390">
        <f t="shared" si="0"/>
        <v>0</v>
      </c>
      <c r="P7" s="390">
        <f t="shared" si="0"/>
        <v>0</v>
      </c>
      <c r="Q7" s="390">
        <f t="shared" si="0"/>
        <v>0</v>
      </c>
      <c r="R7" s="516">
        <f t="shared" si="0"/>
        <v>0</v>
      </c>
      <c r="S7" s="390">
        <f t="shared" si="0"/>
        <v>15</v>
      </c>
      <c r="T7" s="487">
        <f t="shared" si="0"/>
        <v>60743.9</v>
      </c>
      <c r="U7" s="390">
        <f t="shared" si="0"/>
        <v>1</v>
      </c>
      <c r="V7" s="516">
        <f t="shared" si="0"/>
        <v>2211.1</v>
      </c>
      <c r="W7" s="390">
        <f t="shared" si="0"/>
        <v>16</v>
      </c>
      <c r="X7" s="487">
        <f t="shared" si="0"/>
        <v>62955</v>
      </c>
      <c r="Y7" s="392"/>
      <c r="Z7" s="36"/>
      <c r="AA7" s="70">
        <f t="shared" ref="AA7:AA41" si="1">G7-J7-X7</f>
        <v>0</v>
      </c>
      <c r="AB7" s="70">
        <f t="shared" ref="AB7:AB41" si="2">F7-I7-W7</f>
        <v>0</v>
      </c>
      <c r="AC7" s="36"/>
      <c r="AD7" s="36"/>
      <c r="AE7" s="36"/>
      <c r="AF7" s="36"/>
      <c r="AG7" s="36"/>
      <c r="AH7" s="36"/>
      <c r="AI7" s="36"/>
      <c r="AJ7" s="36"/>
      <c r="AK7" s="36"/>
      <c r="AL7" s="36"/>
      <c r="AM7" s="36"/>
    </row>
    <row r="8" spans="1:39" s="56" customFormat="1">
      <c r="A8" s="27">
        <v>1</v>
      </c>
      <c r="B8" s="27" t="s">
        <v>122</v>
      </c>
      <c r="C8" s="27" t="s">
        <v>85</v>
      </c>
      <c r="D8" s="26" t="s">
        <v>296</v>
      </c>
      <c r="E8" s="393" t="s">
        <v>196</v>
      </c>
      <c r="F8" s="74">
        <v>1</v>
      </c>
      <c r="G8" s="394">
        <v>5000</v>
      </c>
      <c r="H8" s="394"/>
      <c r="I8" s="74">
        <f t="shared" ref="I8:I39" si="3">K8+Q8</f>
        <v>1</v>
      </c>
      <c r="J8" s="395">
        <f t="shared" ref="J8:J39" si="4">L8+R8</f>
        <v>5000</v>
      </c>
      <c r="K8" s="75">
        <f t="shared" ref="K8:K39" si="5">M8+O8</f>
        <v>1</v>
      </c>
      <c r="L8" s="130">
        <f t="shared" ref="L8:L39" si="6">N8+P8</f>
        <v>5000</v>
      </c>
      <c r="M8" s="74">
        <v>1</v>
      </c>
      <c r="N8" s="130">
        <v>5000</v>
      </c>
      <c r="O8" s="74">
        <v>0</v>
      </c>
      <c r="P8" s="75">
        <v>0</v>
      </c>
      <c r="Q8" s="74">
        <v>0</v>
      </c>
      <c r="R8" s="130">
        <v>0</v>
      </c>
      <c r="S8" s="74">
        <v>0</v>
      </c>
      <c r="T8" s="75">
        <v>0</v>
      </c>
      <c r="U8" s="74">
        <v>0</v>
      </c>
      <c r="V8" s="130">
        <v>0</v>
      </c>
      <c r="W8" s="75">
        <f t="shared" ref="W8:W39" si="7">S8+U8</f>
        <v>0</v>
      </c>
      <c r="X8" s="75">
        <f t="shared" ref="X8:X39" si="8">T8+V8</f>
        <v>0</v>
      </c>
      <c r="Y8" s="393"/>
      <c r="Z8" s="55"/>
      <c r="AA8" s="71">
        <f t="shared" si="1"/>
        <v>0</v>
      </c>
      <c r="AB8" s="71">
        <f t="shared" si="2"/>
        <v>0</v>
      </c>
      <c r="AC8" s="55"/>
      <c r="AD8" s="55"/>
      <c r="AE8" s="55"/>
      <c r="AF8" s="55"/>
      <c r="AG8" s="55"/>
      <c r="AH8" s="55"/>
      <c r="AI8" s="55"/>
      <c r="AJ8" s="55"/>
      <c r="AK8" s="55"/>
      <c r="AL8" s="55"/>
      <c r="AM8" s="55"/>
    </row>
    <row r="9" spans="1:39" s="56" customFormat="1">
      <c r="A9" s="27">
        <v>2</v>
      </c>
      <c r="B9" s="27" t="s">
        <v>122</v>
      </c>
      <c r="C9" s="27" t="s">
        <v>86</v>
      </c>
      <c r="D9" s="26" t="s">
        <v>297</v>
      </c>
      <c r="E9" s="393" t="s">
        <v>196</v>
      </c>
      <c r="F9" s="74">
        <v>1</v>
      </c>
      <c r="G9" s="394">
        <v>1946</v>
      </c>
      <c r="H9" s="394"/>
      <c r="I9" s="74">
        <f t="shared" si="3"/>
        <v>1</v>
      </c>
      <c r="J9" s="395">
        <f t="shared" si="4"/>
        <v>1946</v>
      </c>
      <c r="K9" s="75">
        <f t="shared" si="5"/>
        <v>1</v>
      </c>
      <c r="L9" s="130">
        <f t="shared" si="6"/>
        <v>1946</v>
      </c>
      <c r="M9" s="74">
        <v>1</v>
      </c>
      <c r="N9" s="130">
        <v>1946</v>
      </c>
      <c r="O9" s="74">
        <v>0</v>
      </c>
      <c r="P9" s="75">
        <v>0</v>
      </c>
      <c r="Q9" s="74">
        <v>0</v>
      </c>
      <c r="R9" s="130">
        <v>0</v>
      </c>
      <c r="S9" s="74">
        <v>0</v>
      </c>
      <c r="T9" s="75">
        <v>0</v>
      </c>
      <c r="U9" s="74">
        <v>0</v>
      </c>
      <c r="V9" s="130">
        <v>0</v>
      </c>
      <c r="W9" s="75">
        <f t="shared" si="7"/>
        <v>0</v>
      </c>
      <c r="X9" s="75">
        <f t="shared" si="8"/>
        <v>0</v>
      </c>
      <c r="Y9" s="393"/>
      <c r="Z9" s="55"/>
      <c r="AA9" s="71">
        <f t="shared" si="1"/>
        <v>0</v>
      </c>
      <c r="AB9" s="71">
        <f t="shared" si="2"/>
        <v>0</v>
      </c>
      <c r="AC9" s="55"/>
      <c r="AD9" s="55"/>
      <c r="AE9" s="55"/>
      <c r="AF9" s="55"/>
      <c r="AG9" s="55"/>
      <c r="AH9" s="55"/>
      <c r="AI9" s="55"/>
      <c r="AJ9" s="55"/>
      <c r="AK9" s="55"/>
      <c r="AL9" s="55"/>
      <c r="AM9" s="55"/>
    </row>
    <row r="10" spans="1:39" s="56" customFormat="1">
      <c r="A10" s="27">
        <v>3</v>
      </c>
      <c r="B10" s="27" t="s">
        <v>122</v>
      </c>
      <c r="C10" s="27" t="s">
        <v>87</v>
      </c>
      <c r="D10" s="26" t="s">
        <v>298</v>
      </c>
      <c r="E10" s="393" t="s">
        <v>196</v>
      </c>
      <c r="F10" s="74">
        <v>1</v>
      </c>
      <c r="G10" s="394">
        <v>1872</v>
      </c>
      <c r="H10" s="394"/>
      <c r="I10" s="74">
        <f t="shared" si="3"/>
        <v>1</v>
      </c>
      <c r="J10" s="395">
        <f t="shared" si="4"/>
        <v>1872</v>
      </c>
      <c r="K10" s="75">
        <f t="shared" si="5"/>
        <v>1</v>
      </c>
      <c r="L10" s="130">
        <f t="shared" si="6"/>
        <v>1872</v>
      </c>
      <c r="M10" s="74">
        <v>1</v>
      </c>
      <c r="N10" s="130">
        <v>1872</v>
      </c>
      <c r="O10" s="74">
        <v>0</v>
      </c>
      <c r="P10" s="75">
        <v>0</v>
      </c>
      <c r="Q10" s="74">
        <v>0</v>
      </c>
      <c r="R10" s="130">
        <v>0</v>
      </c>
      <c r="S10" s="74">
        <v>0</v>
      </c>
      <c r="T10" s="75">
        <v>0</v>
      </c>
      <c r="U10" s="74">
        <v>0</v>
      </c>
      <c r="V10" s="130">
        <v>0</v>
      </c>
      <c r="W10" s="75">
        <f t="shared" si="7"/>
        <v>0</v>
      </c>
      <c r="X10" s="75">
        <f t="shared" si="8"/>
        <v>0</v>
      </c>
      <c r="Y10" s="393"/>
      <c r="Z10" s="55"/>
      <c r="AA10" s="71">
        <f t="shared" si="1"/>
        <v>0</v>
      </c>
      <c r="AB10" s="71">
        <f t="shared" si="2"/>
        <v>0</v>
      </c>
      <c r="AC10" s="55"/>
      <c r="AD10" s="55"/>
      <c r="AE10" s="55"/>
      <c r="AF10" s="55"/>
      <c r="AG10" s="55"/>
      <c r="AH10" s="55"/>
      <c r="AI10" s="55"/>
      <c r="AJ10" s="55"/>
      <c r="AK10" s="55"/>
      <c r="AL10" s="55"/>
      <c r="AM10" s="55"/>
    </row>
    <row r="11" spans="1:39" s="56" customFormat="1">
      <c r="A11" s="27">
        <v>4</v>
      </c>
      <c r="B11" s="27" t="s">
        <v>122</v>
      </c>
      <c r="C11" s="27" t="s">
        <v>88</v>
      </c>
      <c r="D11" s="26" t="s">
        <v>299</v>
      </c>
      <c r="E11" s="393" t="s">
        <v>196</v>
      </c>
      <c r="F11" s="74">
        <v>1</v>
      </c>
      <c r="G11" s="394">
        <v>1500.8</v>
      </c>
      <c r="H11" s="394"/>
      <c r="I11" s="74">
        <f t="shared" si="3"/>
        <v>1</v>
      </c>
      <c r="J11" s="395">
        <f t="shared" si="4"/>
        <v>1500.8</v>
      </c>
      <c r="K11" s="75">
        <f t="shared" si="5"/>
        <v>1</v>
      </c>
      <c r="L11" s="130">
        <f t="shared" si="6"/>
        <v>1500.8</v>
      </c>
      <c r="M11" s="74">
        <v>1</v>
      </c>
      <c r="N11" s="398">
        <v>1500.8</v>
      </c>
      <c r="O11" s="74">
        <v>0</v>
      </c>
      <c r="P11" s="75">
        <v>0</v>
      </c>
      <c r="Q11" s="74">
        <v>0</v>
      </c>
      <c r="R11" s="130">
        <v>0</v>
      </c>
      <c r="S11" s="74">
        <v>0</v>
      </c>
      <c r="T11" s="75">
        <v>0</v>
      </c>
      <c r="U11" s="74">
        <v>0</v>
      </c>
      <c r="V11" s="130">
        <v>0</v>
      </c>
      <c r="W11" s="75">
        <f t="shared" si="7"/>
        <v>0</v>
      </c>
      <c r="X11" s="75">
        <f t="shared" si="8"/>
        <v>0</v>
      </c>
      <c r="Y11" s="393"/>
      <c r="Z11" s="55"/>
      <c r="AA11" s="71">
        <f t="shared" si="1"/>
        <v>0</v>
      </c>
      <c r="AB11" s="71">
        <f t="shared" si="2"/>
        <v>0</v>
      </c>
      <c r="AC11" s="55"/>
      <c r="AD11" s="55"/>
      <c r="AE11" s="55"/>
      <c r="AF11" s="55"/>
      <c r="AG11" s="55"/>
      <c r="AH11" s="55"/>
      <c r="AI11" s="55"/>
      <c r="AJ11" s="55"/>
      <c r="AK11" s="55"/>
      <c r="AL11" s="55"/>
      <c r="AM11" s="55"/>
    </row>
    <row r="12" spans="1:39" s="56" customFormat="1">
      <c r="A12" s="27">
        <v>5</v>
      </c>
      <c r="B12" s="27" t="s">
        <v>122</v>
      </c>
      <c r="C12" s="27" t="s">
        <v>89</v>
      </c>
      <c r="D12" s="26" t="s">
        <v>300</v>
      </c>
      <c r="E12" s="393" t="s">
        <v>196</v>
      </c>
      <c r="F12" s="74">
        <v>1</v>
      </c>
      <c r="G12" s="394">
        <v>1663.6</v>
      </c>
      <c r="H12" s="394"/>
      <c r="I12" s="74">
        <f t="shared" si="3"/>
        <v>1</v>
      </c>
      <c r="J12" s="395">
        <f t="shared" si="4"/>
        <v>1663.6</v>
      </c>
      <c r="K12" s="75">
        <f t="shared" si="5"/>
        <v>1</v>
      </c>
      <c r="L12" s="130">
        <f t="shared" si="6"/>
        <v>1663.6</v>
      </c>
      <c r="M12" s="74">
        <v>1</v>
      </c>
      <c r="N12" s="398">
        <v>1663.6</v>
      </c>
      <c r="O12" s="74">
        <v>0</v>
      </c>
      <c r="P12" s="75">
        <v>0</v>
      </c>
      <c r="Q12" s="74">
        <v>0</v>
      </c>
      <c r="R12" s="130">
        <v>0</v>
      </c>
      <c r="S12" s="74">
        <v>0</v>
      </c>
      <c r="T12" s="75">
        <v>0</v>
      </c>
      <c r="U12" s="74">
        <v>0</v>
      </c>
      <c r="V12" s="130">
        <v>0</v>
      </c>
      <c r="W12" s="75">
        <f t="shared" si="7"/>
        <v>0</v>
      </c>
      <c r="X12" s="75">
        <f t="shared" si="8"/>
        <v>0</v>
      </c>
      <c r="Y12" s="393"/>
      <c r="Z12" s="55"/>
      <c r="AA12" s="71">
        <f t="shared" si="1"/>
        <v>0</v>
      </c>
      <c r="AB12" s="71">
        <f t="shared" si="2"/>
        <v>0</v>
      </c>
      <c r="AC12" s="55"/>
      <c r="AD12" s="55"/>
      <c r="AE12" s="55"/>
      <c r="AF12" s="55"/>
      <c r="AG12" s="55"/>
      <c r="AH12" s="55"/>
      <c r="AI12" s="55"/>
      <c r="AJ12" s="55"/>
      <c r="AK12" s="55"/>
      <c r="AL12" s="55"/>
      <c r="AM12" s="55"/>
    </row>
    <row r="13" spans="1:39" s="56" customFormat="1">
      <c r="A13" s="27">
        <v>6</v>
      </c>
      <c r="B13" s="27" t="s">
        <v>122</v>
      </c>
      <c r="C13" s="27" t="s">
        <v>90</v>
      </c>
      <c r="D13" s="26" t="s">
        <v>301</v>
      </c>
      <c r="E13" s="393" t="s">
        <v>196</v>
      </c>
      <c r="F13" s="74">
        <v>1</v>
      </c>
      <c r="G13" s="394">
        <v>1500</v>
      </c>
      <c r="H13" s="394"/>
      <c r="I13" s="74">
        <f t="shared" si="3"/>
        <v>1</v>
      </c>
      <c r="J13" s="395">
        <f t="shared" si="4"/>
        <v>1500</v>
      </c>
      <c r="K13" s="75">
        <f t="shared" si="5"/>
        <v>1</v>
      </c>
      <c r="L13" s="130">
        <f t="shared" si="6"/>
        <v>1500</v>
      </c>
      <c r="M13" s="74">
        <v>1</v>
      </c>
      <c r="N13" s="130">
        <v>1500</v>
      </c>
      <c r="O13" s="74">
        <v>0</v>
      </c>
      <c r="P13" s="75">
        <v>0</v>
      </c>
      <c r="Q13" s="74">
        <v>0</v>
      </c>
      <c r="R13" s="130">
        <v>0</v>
      </c>
      <c r="S13" s="74">
        <v>0</v>
      </c>
      <c r="T13" s="75">
        <v>0</v>
      </c>
      <c r="U13" s="74">
        <v>0</v>
      </c>
      <c r="V13" s="130">
        <v>0</v>
      </c>
      <c r="W13" s="75">
        <f t="shared" si="7"/>
        <v>0</v>
      </c>
      <c r="X13" s="75">
        <f t="shared" si="8"/>
        <v>0</v>
      </c>
      <c r="Y13" s="393"/>
      <c r="Z13" s="55"/>
      <c r="AA13" s="71">
        <f t="shared" si="1"/>
        <v>0</v>
      </c>
      <c r="AB13" s="71">
        <f t="shared" si="2"/>
        <v>0</v>
      </c>
      <c r="AC13" s="55"/>
      <c r="AD13" s="55"/>
      <c r="AE13" s="55"/>
      <c r="AF13" s="55"/>
      <c r="AG13" s="55"/>
      <c r="AH13" s="55"/>
      <c r="AI13" s="55"/>
      <c r="AJ13" s="55"/>
      <c r="AK13" s="55"/>
      <c r="AL13" s="55"/>
      <c r="AM13" s="55"/>
    </row>
    <row r="14" spans="1:39" s="56" customFormat="1">
      <c r="A14" s="27">
        <v>7</v>
      </c>
      <c r="B14" s="27" t="s">
        <v>122</v>
      </c>
      <c r="C14" s="27" t="s">
        <v>91</v>
      </c>
      <c r="D14" s="26" t="s">
        <v>302</v>
      </c>
      <c r="E14" s="393" t="s">
        <v>196</v>
      </c>
      <c r="F14" s="74">
        <v>1</v>
      </c>
      <c r="G14" s="394">
        <v>1585</v>
      </c>
      <c r="H14" s="394"/>
      <c r="I14" s="74">
        <v>1</v>
      </c>
      <c r="J14" s="395">
        <f t="shared" si="4"/>
        <v>1585</v>
      </c>
      <c r="K14" s="75">
        <f t="shared" si="5"/>
        <v>1</v>
      </c>
      <c r="L14" s="130">
        <f t="shared" si="6"/>
        <v>1585</v>
      </c>
      <c r="M14" s="74">
        <v>1</v>
      </c>
      <c r="N14" s="130">
        <v>1585</v>
      </c>
      <c r="O14" s="74">
        <v>0</v>
      </c>
      <c r="P14" s="75">
        <v>0</v>
      </c>
      <c r="Q14" s="74">
        <v>0</v>
      </c>
      <c r="R14" s="130">
        <v>0</v>
      </c>
      <c r="S14" s="74">
        <v>0</v>
      </c>
      <c r="T14" s="75">
        <v>0</v>
      </c>
      <c r="U14" s="74">
        <v>0</v>
      </c>
      <c r="V14" s="130">
        <v>0</v>
      </c>
      <c r="W14" s="75">
        <f t="shared" si="7"/>
        <v>0</v>
      </c>
      <c r="X14" s="75">
        <f t="shared" si="8"/>
        <v>0</v>
      </c>
      <c r="Y14" s="393"/>
      <c r="Z14" s="55"/>
      <c r="AA14" s="71">
        <f t="shared" si="1"/>
        <v>0</v>
      </c>
      <c r="AB14" s="71">
        <f t="shared" si="2"/>
        <v>0</v>
      </c>
      <c r="AC14" s="55"/>
      <c r="AD14" s="55"/>
      <c r="AE14" s="55"/>
      <c r="AF14" s="55"/>
      <c r="AG14" s="55"/>
      <c r="AH14" s="55"/>
      <c r="AI14" s="55"/>
      <c r="AJ14" s="55"/>
      <c r="AK14" s="55"/>
      <c r="AL14" s="55"/>
      <c r="AM14" s="55"/>
    </row>
    <row r="15" spans="1:39" s="56" customFormat="1">
      <c r="A15" s="27">
        <v>8</v>
      </c>
      <c r="B15" s="27" t="s">
        <v>122</v>
      </c>
      <c r="C15" s="27" t="s">
        <v>92</v>
      </c>
      <c r="D15" s="26" t="s">
        <v>303</v>
      </c>
      <c r="E15" s="393" t="s">
        <v>196</v>
      </c>
      <c r="F15" s="74">
        <v>1</v>
      </c>
      <c r="G15" s="394">
        <v>1533</v>
      </c>
      <c r="H15" s="394"/>
      <c r="I15" s="74">
        <f t="shared" si="3"/>
        <v>1</v>
      </c>
      <c r="J15" s="395">
        <f t="shared" si="4"/>
        <v>1533</v>
      </c>
      <c r="K15" s="75">
        <f t="shared" si="5"/>
        <v>1</v>
      </c>
      <c r="L15" s="130">
        <f t="shared" si="6"/>
        <v>1533</v>
      </c>
      <c r="M15" s="74">
        <v>1</v>
      </c>
      <c r="N15" s="130">
        <v>1533</v>
      </c>
      <c r="O15" s="74">
        <v>0</v>
      </c>
      <c r="P15" s="75">
        <v>0</v>
      </c>
      <c r="Q15" s="74">
        <v>0</v>
      </c>
      <c r="R15" s="130">
        <v>0</v>
      </c>
      <c r="S15" s="74">
        <v>0</v>
      </c>
      <c r="T15" s="75">
        <v>0</v>
      </c>
      <c r="U15" s="74">
        <v>0</v>
      </c>
      <c r="V15" s="130">
        <v>0</v>
      </c>
      <c r="W15" s="75">
        <f t="shared" si="7"/>
        <v>0</v>
      </c>
      <c r="X15" s="75">
        <f t="shared" si="8"/>
        <v>0</v>
      </c>
      <c r="Y15" s="393"/>
      <c r="Z15" s="55"/>
      <c r="AA15" s="71">
        <f t="shared" si="1"/>
        <v>0</v>
      </c>
      <c r="AB15" s="71">
        <f t="shared" si="2"/>
        <v>0</v>
      </c>
      <c r="AC15" s="55"/>
      <c r="AD15" s="55"/>
      <c r="AE15" s="55"/>
      <c r="AF15" s="55"/>
      <c r="AG15" s="55"/>
      <c r="AH15" s="55"/>
      <c r="AI15" s="55"/>
      <c r="AJ15" s="55"/>
      <c r="AK15" s="55"/>
      <c r="AL15" s="55"/>
      <c r="AM15" s="55"/>
    </row>
    <row r="16" spans="1:39" s="56" customFormat="1">
      <c r="A16" s="27">
        <v>9</v>
      </c>
      <c r="B16" s="27" t="s">
        <v>122</v>
      </c>
      <c r="C16" s="27" t="s">
        <v>93</v>
      </c>
      <c r="D16" s="26" t="s">
        <v>304</v>
      </c>
      <c r="E16" s="393" t="s">
        <v>196</v>
      </c>
      <c r="F16" s="74">
        <v>1</v>
      </c>
      <c r="G16" s="394">
        <v>5856.9</v>
      </c>
      <c r="H16" s="394"/>
      <c r="I16" s="74">
        <f t="shared" si="3"/>
        <v>1</v>
      </c>
      <c r="J16" s="395">
        <f t="shared" si="4"/>
        <v>5856.9</v>
      </c>
      <c r="K16" s="75">
        <f t="shared" si="5"/>
        <v>1</v>
      </c>
      <c r="L16" s="130">
        <f t="shared" si="6"/>
        <v>5856.9</v>
      </c>
      <c r="M16" s="74">
        <v>1</v>
      </c>
      <c r="N16" s="398">
        <v>5856.9</v>
      </c>
      <c r="O16" s="74">
        <v>0</v>
      </c>
      <c r="P16" s="75">
        <v>0</v>
      </c>
      <c r="Q16" s="74">
        <v>0</v>
      </c>
      <c r="R16" s="130">
        <v>0</v>
      </c>
      <c r="S16" s="74">
        <v>0</v>
      </c>
      <c r="T16" s="75">
        <v>0</v>
      </c>
      <c r="U16" s="74">
        <v>0</v>
      </c>
      <c r="V16" s="130">
        <v>0</v>
      </c>
      <c r="W16" s="75">
        <f t="shared" si="7"/>
        <v>0</v>
      </c>
      <c r="X16" s="75">
        <f t="shared" si="8"/>
        <v>0</v>
      </c>
      <c r="Y16" s="393"/>
      <c r="Z16" s="55"/>
      <c r="AA16" s="71">
        <f t="shared" si="1"/>
        <v>0</v>
      </c>
      <c r="AB16" s="71">
        <f t="shared" si="2"/>
        <v>0</v>
      </c>
      <c r="AC16" s="55"/>
      <c r="AD16" s="55"/>
      <c r="AE16" s="55"/>
      <c r="AF16" s="55"/>
      <c r="AG16" s="55"/>
      <c r="AH16" s="55"/>
      <c r="AI16" s="55"/>
      <c r="AJ16" s="55"/>
      <c r="AK16" s="55"/>
      <c r="AL16" s="55"/>
      <c r="AM16" s="55"/>
    </row>
    <row r="17" spans="1:39" s="56" customFormat="1">
      <c r="A17" s="27">
        <v>10</v>
      </c>
      <c r="B17" s="27" t="s">
        <v>122</v>
      </c>
      <c r="C17" s="27" t="s">
        <v>94</v>
      </c>
      <c r="D17" s="26" t="s">
        <v>305</v>
      </c>
      <c r="E17" s="393" t="s">
        <v>196</v>
      </c>
      <c r="F17" s="74">
        <v>1</v>
      </c>
      <c r="G17" s="394">
        <v>4424</v>
      </c>
      <c r="H17" s="394"/>
      <c r="I17" s="74">
        <f t="shared" si="3"/>
        <v>1</v>
      </c>
      <c r="J17" s="395">
        <f t="shared" si="4"/>
        <v>4424</v>
      </c>
      <c r="K17" s="75">
        <f t="shared" si="5"/>
        <v>1</v>
      </c>
      <c r="L17" s="130">
        <f t="shared" si="6"/>
        <v>4424</v>
      </c>
      <c r="M17" s="74">
        <v>1</v>
      </c>
      <c r="N17" s="130">
        <v>4424</v>
      </c>
      <c r="O17" s="74">
        <v>0</v>
      </c>
      <c r="P17" s="75">
        <v>0</v>
      </c>
      <c r="Q17" s="74">
        <v>0</v>
      </c>
      <c r="R17" s="130">
        <v>0</v>
      </c>
      <c r="S17" s="74">
        <v>0</v>
      </c>
      <c r="T17" s="75">
        <v>0</v>
      </c>
      <c r="U17" s="74">
        <v>0</v>
      </c>
      <c r="V17" s="130">
        <v>0</v>
      </c>
      <c r="W17" s="75">
        <f t="shared" si="7"/>
        <v>0</v>
      </c>
      <c r="X17" s="75">
        <f t="shared" si="8"/>
        <v>0</v>
      </c>
      <c r="Y17" s="393"/>
      <c r="Z17" s="55"/>
      <c r="AA17" s="71">
        <f t="shared" si="1"/>
        <v>0</v>
      </c>
      <c r="AB17" s="71">
        <f t="shared" si="2"/>
        <v>0</v>
      </c>
      <c r="AC17" s="55"/>
      <c r="AD17" s="55"/>
      <c r="AE17" s="55"/>
      <c r="AF17" s="55"/>
      <c r="AG17" s="55"/>
      <c r="AH17" s="55"/>
      <c r="AI17" s="55"/>
      <c r="AJ17" s="55"/>
      <c r="AK17" s="55"/>
      <c r="AL17" s="55"/>
      <c r="AM17" s="55"/>
    </row>
    <row r="18" spans="1:39" s="56" customFormat="1">
      <c r="A18" s="27">
        <v>11</v>
      </c>
      <c r="B18" s="27" t="s">
        <v>122</v>
      </c>
      <c r="C18" s="27" t="s">
        <v>95</v>
      </c>
      <c r="D18" s="26" t="s">
        <v>306</v>
      </c>
      <c r="E18" s="393" t="s">
        <v>196</v>
      </c>
      <c r="F18" s="74">
        <v>1</v>
      </c>
      <c r="G18" s="394">
        <v>4541</v>
      </c>
      <c r="H18" s="394"/>
      <c r="I18" s="74">
        <f t="shared" si="3"/>
        <v>1</v>
      </c>
      <c r="J18" s="395">
        <f t="shared" si="4"/>
        <v>4541</v>
      </c>
      <c r="K18" s="75">
        <f t="shared" si="5"/>
        <v>1</v>
      </c>
      <c r="L18" s="130">
        <f t="shared" si="6"/>
        <v>4541</v>
      </c>
      <c r="M18" s="74">
        <v>1</v>
      </c>
      <c r="N18" s="130">
        <v>4541</v>
      </c>
      <c r="O18" s="74">
        <v>0</v>
      </c>
      <c r="P18" s="75">
        <v>0</v>
      </c>
      <c r="Q18" s="74">
        <v>0</v>
      </c>
      <c r="R18" s="130">
        <v>0</v>
      </c>
      <c r="S18" s="74">
        <v>0</v>
      </c>
      <c r="T18" s="75">
        <v>0</v>
      </c>
      <c r="U18" s="74">
        <v>0</v>
      </c>
      <c r="V18" s="130">
        <v>0</v>
      </c>
      <c r="W18" s="75">
        <f t="shared" si="7"/>
        <v>0</v>
      </c>
      <c r="X18" s="75">
        <f t="shared" si="8"/>
        <v>0</v>
      </c>
      <c r="Y18" s="393"/>
      <c r="Z18" s="55"/>
      <c r="AA18" s="71">
        <f t="shared" si="1"/>
        <v>0</v>
      </c>
      <c r="AB18" s="71">
        <f t="shared" si="2"/>
        <v>0</v>
      </c>
      <c r="AC18" s="55"/>
      <c r="AD18" s="55"/>
      <c r="AE18" s="55"/>
      <c r="AF18" s="55"/>
      <c r="AG18" s="55"/>
      <c r="AH18" s="55"/>
      <c r="AI18" s="55"/>
      <c r="AJ18" s="55"/>
      <c r="AK18" s="55"/>
      <c r="AL18" s="55"/>
      <c r="AM18" s="55"/>
    </row>
    <row r="19" spans="1:39" s="56" customFormat="1">
      <c r="A19" s="27">
        <v>12</v>
      </c>
      <c r="B19" s="27" t="s">
        <v>122</v>
      </c>
      <c r="C19" s="27" t="s">
        <v>96</v>
      </c>
      <c r="D19" s="26" t="s">
        <v>307</v>
      </c>
      <c r="E19" s="393" t="s">
        <v>196</v>
      </c>
      <c r="F19" s="74">
        <v>1</v>
      </c>
      <c r="G19" s="394">
        <v>1517.8</v>
      </c>
      <c r="H19" s="394"/>
      <c r="I19" s="74">
        <f t="shared" si="3"/>
        <v>1</v>
      </c>
      <c r="J19" s="395">
        <f t="shared" si="4"/>
        <v>1517.8</v>
      </c>
      <c r="K19" s="75">
        <f t="shared" si="5"/>
        <v>1</v>
      </c>
      <c r="L19" s="130">
        <f t="shared" si="6"/>
        <v>1517.8</v>
      </c>
      <c r="M19" s="74">
        <v>1</v>
      </c>
      <c r="N19" s="398">
        <v>1517.8</v>
      </c>
      <c r="O19" s="74">
        <v>0</v>
      </c>
      <c r="P19" s="75">
        <v>0</v>
      </c>
      <c r="Q19" s="74">
        <v>0</v>
      </c>
      <c r="R19" s="130">
        <v>0</v>
      </c>
      <c r="S19" s="74">
        <v>0</v>
      </c>
      <c r="T19" s="75">
        <v>0</v>
      </c>
      <c r="U19" s="74">
        <v>0</v>
      </c>
      <c r="V19" s="130">
        <v>0</v>
      </c>
      <c r="W19" s="75">
        <f t="shared" si="7"/>
        <v>0</v>
      </c>
      <c r="X19" s="75">
        <f t="shared" si="8"/>
        <v>0</v>
      </c>
      <c r="Y19" s="393"/>
      <c r="Z19" s="55"/>
      <c r="AA19" s="71">
        <f t="shared" si="1"/>
        <v>0</v>
      </c>
      <c r="AB19" s="71">
        <f t="shared" si="2"/>
        <v>0</v>
      </c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</row>
    <row r="20" spans="1:39" s="56" customFormat="1">
      <c r="A20" s="27">
        <v>13</v>
      </c>
      <c r="B20" s="27" t="s">
        <v>122</v>
      </c>
      <c r="C20" s="27" t="s">
        <v>197</v>
      </c>
      <c r="D20" s="26" t="s">
        <v>308</v>
      </c>
      <c r="E20" s="393" t="s">
        <v>196</v>
      </c>
      <c r="F20" s="74">
        <v>1</v>
      </c>
      <c r="G20" s="394">
        <v>2018</v>
      </c>
      <c r="H20" s="394"/>
      <c r="I20" s="74">
        <f t="shared" si="3"/>
        <v>1</v>
      </c>
      <c r="J20" s="395">
        <f t="shared" si="4"/>
        <v>2018</v>
      </c>
      <c r="K20" s="75">
        <f t="shared" si="5"/>
        <v>1</v>
      </c>
      <c r="L20" s="130">
        <f t="shared" si="6"/>
        <v>2018</v>
      </c>
      <c r="M20" s="74">
        <v>1</v>
      </c>
      <c r="N20" s="130">
        <v>2018</v>
      </c>
      <c r="O20" s="74">
        <v>0</v>
      </c>
      <c r="P20" s="75">
        <v>0</v>
      </c>
      <c r="Q20" s="74">
        <v>0</v>
      </c>
      <c r="R20" s="130">
        <v>0</v>
      </c>
      <c r="S20" s="74">
        <v>0</v>
      </c>
      <c r="T20" s="75">
        <v>0</v>
      </c>
      <c r="U20" s="74">
        <v>0</v>
      </c>
      <c r="V20" s="130">
        <v>0</v>
      </c>
      <c r="W20" s="75">
        <f t="shared" si="7"/>
        <v>0</v>
      </c>
      <c r="X20" s="75">
        <f t="shared" si="8"/>
        <v>0</v>
      </c>
      <c r="Y20" s="393"/>
      <c r="Z20" s="55"/>
      <c r="AA20" s="71">
        <f t="shared" si="1"/>
        <v>0</v>
      </c>
      <c r="AB20" s="71">
        <f t="shared" si="2"/>
        <v>0</v>
      </c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</row>
    <row r="21" spans="1:39" s="56" customFormat="1">
      <c r="A21" s="27">
        <v>14</v>
      </c>
      <c r="B21" s="27" t="s">
        <v>122</v>
      </c>
      <c r="C21" s="27" t="s">
        <v>198</v>
      </c>
      <c r="D21" s="26" t="s">
        <v>309</v>
      </c>
      <c r="E21" s="393" t="s">
        <v>196</v>
      </c>
      <c r="F21" s="74">
        <v>1</v>
      </c>
      <c r="G21" s="394">
        <v>1504</v>
      </c>
      <c r="H21" s="394"/>
      <c r="I21" s="74">
        <f t="shared" si="3"/>
        <v>1</v>
      </c>
      <c r="J21" s="395">
        <f t="shared" si="4"/>
        <v>1504</v>
      </c>
      <c r="K21" s="75">
        <f t="shared" si="5"/>
        <v>1</v>
      </c>
      <c r="L21" s="130">
        <f t="shared" si="6"/>
        <v>1504</v>
      </c>
      <c r="M21" s="74">
        <v>1</v>
      </c>
      <c r="N21" s="130">
        <v>1504</v>
      </c>
      <c r="O21" s="74">
        <v>0</v>
      </c>
      <c r="P21" s="75">
        <v>0</v>
      </c>
      <c r="Q21" s="74">
        <v>0</v>
      </c>
      <c r="R21" s="130">
        <v>0</v>
      </c>
      <c r="S21" s="74">
        <v>0</v>
      </c>
      <c r="T21" s="75">
        <v>0</v>
      </c>
      <c r="U21" s="74">
        <v>0</v>
      </c>
      <c r="V21" s="130">
        <v>0</v>
      </c>
      <c r="W21" s="75">
        <f t="shared" si="7"/>
        <v>0</v>
      </c>
      <c r="X21" s="75">
        <f t="shared" si="8"/>
        <v>0</v>
      </c>
      <c r="Y21" s="393"/>
      <c r="Z21" s="55"/>
      <c r="AA21" s="71">
        <f t="shared" si="1"/>
        <v>0</v>
      </c>
      <c r="AB21" s="71">
        <f t="shared" si="2"/>
        <v>0</v>
      </c>
      <c r="AC21" s="55"/>
      <c r="AD21" s="55"/>
      <c r="AE21" s="55"/>
      <c r="AF21" s="55"/>
      <c r="AG21" s="55"/>
      <c r="AH21" s="55"/>
      <c r="AI21" s="55"/>
      <c r="AJ21" s="55"/>
      <c r="AK21" s="55"/>
      <c r="AL21" s="55"/>
      <c r="AM21" s="55"/>
    </row>
    <row r="22" spans="1:39" s="56" customFormat="1">
      <c r="A22" s="27">
        <v>15</v>
      </c>
      <c r="B22" s="27" t="s">
        <v>122</v>
      </c>
      <c r="C22" s="27" t="s">
        <v>97</v>
      </c>
      <c r="D22" s="26" t="s">
        <v>310</v>
      </c>
      <c r="E22" s="393" t="s">
        <v>196</v>
      </c>
      <c r="F22" s="74">
        <v>1</v>
      </c>
      <c r="G22" s="394">
        <v>1506.9</v>
      </c>
      <c r="H22" s="394"/>
      <c r="I22" s="74">
        <f t="shared" si="3"/>
        <v>1</v>
      </c>
      <c r="J22" s="395">
        <f t="shared" si="4"/>
        <v>1506.9</v>
      </c>
      <c r="K22" s="75">
        <f t="shared" si="5"/>
        <v>1</v>
      </c>
      <c r="L22" s="130">
        <f t="shared" si="6"/>
        <v>1506.9</v>
      </c>
      <c r="M22" s="74">
        <v>1</v>
      </c>
      <c r="N22" s="398">
        <v>1506.9</v>
      </c>
      <c r="O22" s="74">
        <v>0</v>
      </c>
      <c r="P22" s="75">
        <v>0</v>
      </c>
      <c r="Q22" s="74">
        <v>0</v>
      </c>
      <c r="R22" s="130">
        <v>0</v>
      </c>
      <c r="S22" s="74">
        <v>0</v>
      </c>
      <c r="T22" s="75">
        <v>0</v>
      </c>
      <c r="U22" s="74">
        <v>0</v>
      </c>
      <c r="V22" s="130">
        <v>0</v>
      </c>
      <c r="W22" s="75">
        <f t="shared" si="7"/>
        <v>0</v>
      </c>
      <c r="X22" s="75">
        <f t="shared" si="8"/>
        <v>0</v>
      </c>
      <c r="Y22" s="393"/>
      <c r="Z22" s="55"/>
      <c r="AA22" s="71">
        <f t="shared" si="1"/>
        <v>0</v>
      </c>
      <c r="AB22" s="71">
        <f t="shared" si="2"/>
        <v>0</v>
      </c>
      <c r="AC22" s="55"/>
      <c r="AD22" s="55"/>
      <c r="AE22" s="55"/>
      <c r="AF22" s="55"/>
      <c r="AG22" s="55"/>
      <c r="AH22" s="55"/>
      <c r="AI22" s="55"/>
      <c r="AJ22" s="55"/>
      <c r="AK22" s="55"/>
      <c r="AL22" s="55"/>
      <c r="AM22" s="55"/>
    </row>
    <row r="23" spans="1:39" s="56" customFormat="1">
      <c r="A23" s="27">
        <v>16</v>
      </c>
      <c r="B23" s="27" t="s">
        <v>122</v>
      </c>
      <c r="C23" s="27" t="s">
        <v>660</v>
      </c>
      <c r="D23" s="26" t="s">
        <v>311</v>
      </c>
      <c r="E23" s="393" t="s">
        <v>196</v>
      </c>
      <c r="F23" s="74">
        <v>1</v>
      </c>
      <c r="G23" s="394">
        <v>4314.6000000000004</v>
      </c>
      <c r="H23" s="394"/>
      <c r="I23" s="74">
        <f t="shared" si="3"/>
        <v>1</v>
      </c>
      <c r="J23" s="395">
        <f t="shared" si="4"/>
        <v>4314.6000000000004</v>
      </c>
      <c r="K23" s="75">
        <f t="shared" si="5"/>
        <v>1</v>
      </c>
      <c r="L23" s="130">
        <f t="shared" si="6"/>
        <v>4314.6000000000004</v>
      </c>
      <c r="M23" s="74">
        <v>1</v>
      </c>
      <c r="N23" s="398">
        <v>4314.6000000000004</v>
      </c>
      <c r="O23" s="74">
        <v>0</v>
      </c>
      <c r="P23" s="75">
        <v>0</v>
      </c>
      <c r="Q23" s="74">
        <v>0</v>
      </c>
      <c r="R23" s="130">
        <v>0</v>
      </c>
      <c r="S23" s="74">
        <v>0</v>
      </c>
      <c r="T23" s="75">
        <v>0</v>
      </c>
      <c r="U23" s="74">
        <v>0</v>
      </c>
      <c r="V23" s="130">
        <v>0</v>
      </c>
      <c r="W23" s="75">
        <f t="shared" si="7"/>
        <v>0</v>
      </c>
      <c r="X23" s="75">
        <f t="shared" si="8"/>
        <v>0</v>
      </c>
      <c r="Y23" s="393"/>
      <c r="Z23" s="55"/>
      <c r="AA23" s="71">
        <f t="shared" si="1"/>
        <v>0</v>
      </c>
      <c r="AB23" s="71">
        <f t="shared" si="2"/>
        <v>0</v>
      </c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</row>
    <row r="24" spans="1:39" s="56" customFormat="1">
      <c r="A24" s="27">
        <v>17</v>
      </c>
      <c r="B24" s="27" t="s">
        <v>122</v>
      </c>
      <c r="C24" s="27" t="s">
        <v>98</v>
      </c>
      <c r="D24" s="26" t="s">
        <v>312</v>
      </c>
      <c r="E24" s="393" t="s">
        <v>196</v>
      </c>
      <c r="F24" s="74">
        <v>1</v>
      </c>
      <c r="G24" s="394">
        <v>1572</v>
      </c>
      <c r="H24" s="394"/>
      <c r="I24" s="74">
        <f t="shared" si="3"/>
        <v>1</v>
      </c>
      <c r="J24" s="395">
        <f t="shared" si="4"/>
        <v>1572</v>
      </c>
      <c r="K24" s="75">
        <f t="shared" si="5"/>
        <v>1</v>
      </c>
      <c r="L24" s="130">
        <f t="shared" si="6"/>
        <v>1572</v>
      </c>
      <c r="M24" s="74">
        <v>1</v>
      </c>
      <c r="N24" s="130">
        <v>1572</v>
      </c>
      <c r="O24" s="74">
        <v>0</v>
      </c>
      <c r="P24" s="75">
        <v>0</v>
      </c>
      <c r="Q24" s="74">
        <v>0</v>
      </c>
      <c r="R24" s="130">
        <v>0</v>
      </c>
      <c r="S24" s="74">
        <v>0</v>
      </c>
      <c r="T24" s="75">
        <v>0</v>
      </c>
      <c r="U24" s="74">
        <v>0</v>
      </c>
      <c r="V24" s="130">
        <v>0</v>
      </c>
      <c r="W24" s="75">
        <f t="shared" si="7"/>
        <v>0</v>
      </c>
      <c r="X24" s="75">
        <f t="shared" si="8"/>
        <v>0</v>
      </c>
      <c r="Y24" s="393"/>
      <c r="Z24" s="55"/>
      <c r="AA24" s="71">
        <f t="shared" si="1"/>
        <v>0</v>
      </c>
      <c r="AB24" s="71">
        <f t="shared" si="2"/>
        <v>0</v>
      </c>
      <c r="AC24" s="55"/>
      <c r="AD24" s="55"/>
      <c r="AE24" s="55"/>
      <c r="AF24" s="55"/>
      <c r="AG24" s="55"/>
      <c r="AH24" s="55"/>
      <c r="AI24" s="55"/>
      <c r="AJ24" s="55"/>
      <c r="AK24" s="55"/>
      <c r="AL24" s="55"/>
      <c r="AM24" s="55"/>
    </row>
    <row r="25" spans="1:39" s="56" customFormat="1">
      <c r="A25" s="27">
        <v>18</v>
      </c>
      <c r="B25" s="27" t="s">
        <v>122</v>
      </c>
      <c r="C25" s="27" t="s">
        <v>99</v>
      </c>
      <c r="D25" s="26" t="s">
        <v>313</v>
      </c>
      <c r="E25" s="393" t="s">
        <v>196</v>
      </c>
      <c r="F25" s="74">
        <v>1</v>
      </c>
      <c r="G25" s="394">
        <v>1581.5</v>
      </c>
      <c r="H25" s="394"/>
      <c r="I25" s="74">
        <f t="shared" si="3"/>
        <v>1</v>
      </c>
      <c r="J25" s="395">
        <f t="shared" si="4"/>
        <v>1581.5</v>
      </c>
      <c r="K25" s="75">
        <f t="shared" si="5"/>
        <v>1</v>
      </c>
      <c r="L25" s="130">
        <f t="shared" si="6"/>
        <v>1581.5</v>
      </c>
      <c r="M25" s="74">
        <v>1</v>
      </c>
      <c r="N25" s="398">
        <v>1581.5</v>
      </c>
      <c r="O25" s="74">
        <v>0</v>
      </c>
      <c r="P25" s="75">
        <v>0</v>
      </c>
      <c r="Q25" s="74">
        <v>0</v>
      </c>
      <c r="R25" s="130">
        <v>0</v>
      </c>
      <c r="S25" s="74">
        <v>0</v>
      </c>
      <c r="T25" s="75">
        <v>0</v>
      </c>
      <c r="U25" s="74">
        <v>0</v>
      </c>
      <c r="V25" s="130">
        <v>0</v>
      </c>
      <c r="W25" s="75">
        <f t="shared" si="7"/>
        <v>0</v>
      </c>
      <c r="X25" s="75">
        <f t="shared" si="8"/>
        <v>0</v>
      </c>
      <c r="Y25" s="393"/>
      <c r="Z25" s="55"/>
      <c r="AA25" s="71">
        <f t="shared" si="1"/>
        <v>0</v>
      </c>
      <c r="AB25" s="71">
        <f t="shared" si="2"/>
        <v>0</v>
      </c>
      <c r="AC25" s="55"/>
      <c r="AD25" s="55"/>
      <c r="AE25" s="55"/>
      <c r="AF25" s="55"/>
      <c r="AG25" s="55"/>
      <c r="AH25" s="55"/>
      <c r="AI25" s="55"/>
      <c r="AJ25" s="55"/>
      <c r="AK25" s="55"/>
      <c r="AL25" s="55"/>
      <c r="AM25" s="55"/>
    </row>
    <row r="26" spans="1:39" s="56" customFormat="1">
      <c r="A26" s="27">
        <v>19</v>
      </c>
      <c r="B26" s="27" t="s">
        <v>122</v>
      </c>
      <c r="C26" s="27" t="s">
        <v>100</v>
      </c>
      <c r="D26" s="26" t="s">
        <v>316</v>
      </c>
      <c r="E26" s="393" t="s">
        <v>196</v>
      </c>
      <c r="F26" s="74">
        <v>1</v>
      </c>
      <c r="G26" s="394">
        <v>5180</v>
      </c>
      <c r="H26" s="394"/>
      <c r="I26" s="74">
        <f t="shared" si="3"/>
        <v>1</v>
      </c>
      <c r="J26" s="395">
        <f t="shared" si="4"/>
        <v>5180</v>
      </c>
      <c r="K26" s="75">
        <f t="shared" si="5"/>
        <v>1</v>
      </c>
      <c r="L26" s="130">
        <f t="shared" si="6"/>
        <v>5180</v>
      </c>
      <c r="M26" s="74">
        <v>1</v>
      </c>
      <c r="N26" s="130">
        <v>5180</v>
      </c>
      <c r="O26" s="74">
        <v>0</v>
      </c>
      <c r="P26" s="75">
        <v>0</v>
      </c>
      <c r="Q26" s="74">
        <v>0</v>
      </c>
      <c r="R26" s="130">
        <v>0</v>
      </c>
      <c r="S26" s="74">
        <v>0</v>
      </c>
      <c r="T26" s="75">
        <v>0</v>
      </c>
      <c r="U26" s="74">
        <v>0</v>
      </c>
      <c r="V26" s="130">
        <v>0</v>
      </c>
      <c r="W26" s="75">
        <f t="shared" si="7"/>
        <v>0</v>
      </c>
      <c r="X26" s="75">
        <f t="shared" si="8"/>
        <v>0</v>
      </c>
      <c r="Y26" s="393"/>
      <c r="Z26" s="55"/>
      <c r="AA26" s="71">
        <f t="shared" si="1"/>
        <v>0</v>
      </c>
      <c r="AB26" s="71">
        <f t="shared" si="2"/>
        <v>0</v>
      </c>
      <c r="AC26" s="55"/>
      <c r="AD26" s="55"/>
      <c r="AE26" s="55"/>
      <c r="AF26" s="55"/>
      <c r="AG26" s="55"/>
      <c r="AH26" s="55"/>
      <c r="AI26" s="55"/>
      <c r="AJ26" s="55"/>
      <c r="AK26" s="55"/>
      <c r="AL26" s="55"/>
      <c r="AM26" s="55"/>
    </row>
    <row r="27" spans="1:39" s="56" customFormat="1">
      <c r="A27" s="27">
        <v>20</v>
      </c>
      <c r="B27" s="27" t="s">
        <v>122</v>
      </c>
      <c r="C27" s="27" t="s">
        <v>101</v>
      </c>
      <c r="D27" s="26" t="s">
        <v>315</v>
      </c>
      <c r="E27" s="393" t="s">
        <v>196</v>
      </c>
      <c r="F27" s="74">
        <v>1</v>
      </c>
      <c r="G27" s="394">
        <v>5153.8999999999996</v>
      </c>
      <c r="H27" s="394"/>
      <c r="I27" s="74">
        <f t="shared" si="3"/>
        <v>1</v>
      </c>
      <c r="J27" s="395">
        <f t="shared" si="4"/>
        <v>5153.8999999999996</v>
      </c>
      <c r="K27" s="75">
        <f t="shared" si="5"/>
        <v>1</v>
      </c>
      <c r="L27" s="130">
        <f t="shared" si="6"/>
        <v>5153.8999999999996</v>
      </c>
      <c r="M27" s="74">
        <v>1</v>
      </c>
      <c r="N27" s="398">
        <v>5153.8999999999996</v>
      </c>
      <c r="O27" s="74">
        <v>0</v>
      </c>
      <c r="P27" s="75">
        <v>0</v>
      </c>
      <c r="Q27" s="74">
        <v>0</v>
      </c>
      <c r="R27" s="130">
        <v>0</v>
      </c>
      <c r="S27" s="74">
        <v>0</v>
      </c>
      <c r="T27" s="75">
        <v>0</v>
      </c>
      <c r="U27" s="74">
        <v>0</v>
      </c>
      <c r="V27" s="130">
        <v>0</v>
      </c>
      <c r="W27" s="75">
        <f t="shared" si="7"/>
        <v>0</v>
      </c>
      <c r="X27" s="75">
        <f t="shared" si="8"/>
        <v>0</v>
      </c>
      <c r="Y27" s="393"/>
      <c r="Z27" s="55"/>
      <c r="AA27" s="71">
        <f t="shared" si="1"/>
        <v>0</v>
      </c>
      <c r="AB27" s="71">
        <f t="shared" si="2"/>
        <v>0</v>
      </c>
      <c r="AC27" s="55"/>
      <c r="AD27" s="55"/>
      <c r="AE27" s="55"/>
      <c r="AF27" s="55"/>
      <c r="AG27" s="55"/>
      <c r="AH27" s="55"/>
      <c r="AI27" s="55"/>
      <c r="AJ27" s="55"/>
      <c r="AK27" s="55"/>
      <c r="AL27" s="55"/>
      <c r="AM27" s="55"/>
    </row>
    <row r="28" spans="1:39" s="56" customFormat="1">
      <c r="A28" s="27">
        <v>21</v>
      </c>
      <c r="B28" s="27" t="s">
        <v>122</v>
      </c>
      <c r="C28" s="27" t="s">
        <v>102</v>
      </c>
      <c r="D28" s="26" t="s">
        <v>314</v>
      </c>
      <c r="E28" s="393" t="s">
        <v>196</v>
      </c>
      <c r="F28" s="74">
        <v>1</v>
      </c>
      <c r="G28" s="394">
        <v>4997.6000000000004</v>
      </c>
      <c r="H28" s="394"/>
      <c r="I28" s="74">
        <f t="shared" si="3"/>
        <v>1</v>
      </c>
      <c r="J28" s="395">
        <f t="shared" si="4"/>
        <v>4997.6000000000004</v>
      </c>
      <c r="K28" s="75">
        <f t="shared" si="5"/>
        <v>1</v>
      </c>
      <c r="L28" s="130">
        <f t="shared" si="6"/>
        <v>4997.6000000000004</v>
      </c>
      <c r="M28" s="74">
        <v>1</v>
      </c>
      <c r="N28" s="398">
        <v>4997.6000000000004</v>
      </c>
      <c r="O28" s="74">
        <v>0</v>
      </c>
      <c r="P28" s="75">
        <v>0</v>
      </c>
      <c r="Q28" s="74">
        <v>0</v>
      </c>
      <c r="R28" s="130">
        <v>0</v>
      </c>
      <c r="S28" s="74">
        <v>0</v>
      </c>
      <c r="T28" s="75">
        <v>0</v>
      </c>
      <c r="U28" s="74">
        <v>0</v>
      </c>
      <c r="V28" s="130">
        <v>0</v>
      </c>
      <c r="W28" s="75">
        <f t="shared" si="7"/>
        <v>0</v>
      </c>
      <c r="X28" s="75">
        <f t="shared" si="8"/>
        <v>0</v>
      </c>
      <c r="Y28" s="393"/>
      <c r="Z28" s="55"/>
      <c r="AA28" s="71">
        <f t="shared" si="1"/>
        <v>0</v>
      </c>
      <c r="AB28" s="71">
        <f t="shared" si="2"/>
        <v>0</v>
      </c>
      <c r="AC28" s="55"/>
      <c r="AD28" s="55"/>
      <c r="AE28" s="55"/>
      <c r="AF28" s="55"/>
      <c r="AG28" s="55"/>
      <c r="AH28" s="55"/>
      <c r="AI28" s="55"/>
      <c r="AJ28" s="55"/>
      <c r="AK28" s="55"/>
      <c r="AL28" s="55"/>
      <c r="AM28" s="55"/>
    </row>
    <row r="29" spans="1:39" s="56" customFormat="1">
      <c r="A29" s="27">
        <v>22</v>
      </c>
      <c r="B29" s="27" t="s">
        <v>122</v>
      </c>
      <c r="C29" s="27" t="s">
        <v>199</v>
      </c>
      <c r="D29" s="26" t="s">
        <v>317</v>
      </c>
      <c r="E29" s="393" t="s">
        <v>196</v>
      </c>
      <c r="F29" s="74">
        <v>1</v>
      </c>
      <c r="G29" s="394">
        <v>5199</v>
      </c>
      <c r="H29" s="394"/>
      <c r="I29" s="74">
        <f t="shared" si="3"/>
        <v>1</v>
      </c>
      <c r="J29" s="395">
        <f t="shared" si="4"/>
        <v>5199</v>
      </c>
      <c r="K29" s="75">
        <f t="shared" si="5"/>
        <v>1</v>
      </c>
      <c r="L29" s="130">
        <f t="shared" si="6"/>
        <v>5199</v>
      </c>
      <c r="M29" s="74">
        <v>1</v>
      </c>
      <c r="N29" s="130">
        <v>5199</v>
      </c>
      <c r="O29" s="74">
        <v>0</v>
      </c>
      <c r="P29" s="75">
        <v>0</v>
      </c>
      <c r="Q29" s="74">
        <v>0</v>
      </c>
      <c r="R29" s="130">
        <v>0</v>
      </c>
      <c r="S29" s="74">
        <v>0</v>
      </c>
      <c r="T29" s="75">
        <v>0</v>
      </c>
      <c r="U29" s="74">
        <v>0</v>
      </c>
      <c r="V29" s="130">
        <v>0</v>
      </c>
      <c r="W29" s="75">
        <f t="shared" si="7"/>
        <v>0</v>
      </c>
      <c r="X29" s="75">
        <f t="shared" si="8"/>
        <v>0</v>
      </c>
      <c r="Y29" s="393"/>
      <c r="Z29" s="55"/>
      <c r="AA29" s="71">
        <f t="shared" si="1"/>
        <v>0</v>
      </c>
      <c r="AB29" s="71">
        <f t="shared" si="2"/>
        <v>0</v>
      </c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</row>
    <row r="30" spans="1:39" s="56" customFormat="1">
      <c r="A30" s="27">
        <v>23</v>
      </c>
      <c r="B30" s="27" t="s">
        <v>122</v>
      </c>
      <c r="C30" s="27" t="s">
        <v>103</v>
      </c>
      <c r="D30" s="26" t="s">
        <v>318</v>
      </c>
      <c r="E30" s="393" t="s">
        <v>196</v>
      </c>
      <c r="F30" s="74">
        <v>1</v>
      </c>
      <c r="G30" s="394">
        <v>2695</v>
      </c>
      <c r="H30" s="394"/>
      <c r="I30" s="74">
        <f t="shared" si="3"/>
        <v>1</v>
      </c>
      <c r="J30" s="395">
        <f t="shared" si="4"/>
        <v>2695</v>
      </c>
      <c r="K30" s="75">
        <f t="shared" si="5"/>
        <v>1</v>
      </c>
      <c r="L30" s="130">
        <f t="shared" si="6"/>
        <v>2695</v>
      </c>
      <c r="M30" s="74">
        <v>1</v>
      </c>
      <c r="N30" s="130">
        <v>2695</v>
      </c>
      <c r="O30" s="74">
        <v>0</v>
      </c>
      <c r="P30" s="75">
        <v>0</v>
      </c>
      <c r="Q30" s="74">
        <v>0</v>
      </c>
      <c r="R30" s="130">
        <v>0</v>
      </c>
      <c r="S30" s="74">
        <v>0</v>
      </c>
      <c r="T30" s="75">
        <v>0</v>
      </c>
      <c r="U30" s="74">
        <v>0</v>
      </c>
      <c r="V30" s="130">
        <v>0</v>
      </c>
      <c r="W30" s="75">
        <f t="shared" si="7"/>
        <v>0</v>
      </c>
      <c r="X30" s="75">
        <f t="shared" si="8"/>
        <v>0</v>
      </c>
      <c r="Y30" s="393"/>
      <c r="Z30" s="55"/>
      <c r="AA30" s="71">
        <f t="shared" si="1"/>
        <v>0</v>
      </c>
      <c r="AB30" s="71">
        <f t="shared" si="2"/>
        <v>0</v>
      </c>
      <c r="AC30" s="55"/>
      <c r="AD30" s="55"/>
      <c r="AE30" s="55"/>
      <c r="AF30" s="55"/>
      <c r="AG30" s="55"/>
      <c r="AH30" s="55"/>
      <c r="AI30" s="55"/>
      <c r="AJ30" s="55"/>
      <c r="AK30" s="55"/>
      <c r="AL30" s="55"/>
      <c r="AM30" s="55"/>
    </row>
    <row r="31" spans="1:39" s="56" customFormat="1">
      <c r="A31" s="27">
        <v>24</v>
      </c>
      <c r="B31" s="27" t="s">
        <v>122</v>
      </c>
      <c r="C31" s="27" t="s">
        <v>104</v>
      </c>
      <c r="D31" s="26" t="s">
        <v>319</v>
      </c>
      <c r="E31" s="393" t="s">
        <v>196</v>
      </c>
      <c r="F31" s="74">
        <v>1</v>
      </c>
      <c r="G31" s="394">
        <v>3269.5</v>
      </c>
      <c r="H31" s="394"/>
      <c r="I31" s="74">
        <f t="shared" si="3"/>
        <v>1</v>
      </c>
      <c r="J31" s="395">
        <f t="shared" si="4"/>
        <v>3269.5</v>
      </c>
      <c r="K31" s="75">
        <f t="shared" si="5"/>
        <v>1</v>
      </c>
      <c r="L31" s="130">
        <f t="shared" si="6"/>
        <v>3269.5</v>
      </c>
      <c r="M31" s="74">
        <v>1</v>
      </c>
      <c r="N31" s="398">
        <v>3269.5</v>
      </c>
      <c r="O31" s="74">
        <v>0</v>
      </c>
      <c r="P31" s="75">
        <v>0</v>
      </c>
      <c r="Q31" s="74">
        <v>0</v>
      </c>
      <c r="R31" s="130">
        <v>0</v>
      </c>
      <c r="S31" s="74">
        <v>0</v>
      </c>
      <c r="T31" s="75">
        <v>0</v>
      </c>
      <c r="U31" s="74">
        <v>0</v>
      </c>
      <c r="V31" s="130">
        <v>0</v>
      </c>
      <c r="W31" s="75">
        <f t="shared" si="7"/>
        <v>0</v>
      </c>
      <c r="X31" s="75">
        <f t="shared" si="8"/>
        <v>0</v>
      </c>
      <c r="Y31" s="393"/>
      <c r="Z31" s="55"/>
      <c r="AA31" s="71">
        <f t="shared" si="1"/>
        <v>0</v>
      </c>
      <c r="AB31" s="71">
        <f t="shared" si="2"/>
        <v>0</v>
      </c>
      <c r="AC31" s="55"/>
      <c r="AD31" s="55"/>
      <c r="AE31" s="55"/>
      <c r="AF31" s="55"/>
      <c r="AG31" s="55"/>
      <c r="AH31" s="55"/>
      <c r="AI31" s="55"/>
      <c r="AJ31" s="55"/>
      <c r="AK31" s="55"/>
      <c r="AL31" s="55"/>
      <c r="AM31" s="55"/>
    </row>
    <row r="32" spans="1:39" s="56" customFormat="1">
      <c r="A32" s="27">
        <v>25</v>
      </c>
      <c r="B32" s="27" t="s">
        <v>122</v>
      </c>
      <c r="C32" s="27" t="s">
        <v>105</v>
      </c>
      <c r="D32" s="26" t="s">
        <v>320</v>
      </c>
      <c r="E32" s="393" t="s">
        <v>196</v>
      </c>
      <c r="F32" s="74">
        <v>1</v>
      </c>
      <c r="G32" s="394">
        <v>3900.7</v>
      </c>
      <c r="H32" s="394"/>
      <c r="I32" s="74">
        <f t="shared" si="3"/>
        <v>1</v>
      </c>
      <c r="J32" s="395">
        <f t="shared" si="4"/>
        <v>3900.7</v>
      </c>
      <c r="K32" s="75">
        <f t="shared" si="5"/>
        <v>1</v>
      </c>
      <c r="L32" s="130">
        <f t="shared" si="6"/>
        <v>3900.7</v>
      </c>
      <c r="M32" s="74">
        <v>1</v>
      </c>
      <c r="N32" s="398">
        <v>3900.7</v>
      </c>
      <c r="O32" s="74">
        <v>0</v>
      </c>
      <c r="P32" s="75">
        <v>0</v>
      </c>
      <c r="Q32" s="74">
        <v>0</v>
      </c>
      <c r="R32" s="130">
        <v>0</v>
      </c>
      <c r="S32" s="74">
        <v>0</v>
      </c>
      <c r="T32" s="75">
        <v>0</v>
      </c>
      <c r="U32" s="74">
        <v>0</v>
      </c>
      <c r="V32" s="130">
        <v>0</v>
      </c>
      <c r="W32" s="75">
        <f t="shared" si="7"/>
        <v>0</v>
      </c>
      <c r="X32" s="75">
        <f t="shared" si="8"/>
        <v>0</v>
      </c>
      <c r="Y32" s="393"/>
      <c r="Z32" s="55"/>
      <c r="AA32" s="71">
        <f t="shared" si="1"/>
        <v>0</v>
      </c>
      <c r="AB32" s="71">
        <f t="shared" si="2"/>
        <v>0</v>
      </c>
      <c r="AC32" s="55"/>
      <c r="AD32" s="55"/>
      <c r="AE32" s="55"/>
      <c r="AF32" s="55"/>
      <c r="AG32" s="55"/>
      <c r="AH32" s="55"/>
      <c r="AI32" s="55"/>
      <c r="AJ32" s="55"/>
      <c r="AK32" s="55"/>
      <c r="AL32" s="55"/>
      <c r="AM32" s="55"/>
    </row>
    <row r="33" spans="1:39" s="56" customFormat="1">
      <c r="A33" s="27">
        <v>26</v>
      </c>
      <c r="B33" s="27" t="s">
        <v>122</v>
      </c>
      <c r="C33" s="27" t="s">
        <v>106</v>
      </c>
      <c r="D33" s="26" t="s">
        <v>321</v>
      </c>
      <c r="E33" s="393" t="s">
        <v>200</v>
      </c>
      <c r="F33" s="74">
        <v>1</v>
      </c>
      <c r="G33" s="394">
        <v>2234</v>
      </c>
      <c r="H33" s="394"/>
      <c r="I33" s="74">
        <f t="shared" si="3"/>
        <v>1</v>
      </c>
      <c r="J33" s="395">
        <f t="shared" si="4"/>
        <v>2234</v>
      </c>
      <c r="K33" s="75">
        <f t="shared" si="5"/>
        <v>1</v>
      </c>
      <c r="L33" s="130">
        <f t="shared" si="6"/>
        <v>2234</v>
      </c>
      <c r="M33" s="74">
        <v>1</v>
      </c>
      <c r="N33" s="130">
        <v>2234</v>
      </c>
      <c r="O33" s="74">
        <v>0</v>
      </c>
      <c r="P33" s="75">
        <v>0</v>
      </c>
      <c r="Q33" s="74">
        <v>0</v>
      </c>
      <c r="R33" s="130">
        <v>0</v>
      </c>
      <c r="S33" s="74">
        <v>0</v>
      </c>
      <c r="T33" s="75">
        <v>0</v>
      </c>
      <c r="U33" s="74">
        <v>0</v>
      </c>
      <c r="V33" s="130">
        <v>0</v>
      </c>
      <c r="W33" s="75">
        <f t="shared" si="7"/>
        <v>0</v>
      </c>
      <c r="X33" s="75">
        <f t="shared" si="8"/>
        <v>0</v>
      </c>
      <c r="Y33" s="393"/>
      <c r="Z33" s="55"/>
      <c r="AA33" s="71">
        <f t="shared" si="1"/>
        <v>0</v>
      </c>
      <c r="AB33" s="71">
        <f t="shared" si="2"/>
        <v>0</v>
      </c>
      <c r="AC33" s="55"/>
      <c r="AD33" s="55"/>
      <c r="AE33" s="55"/>
      <c r="AF33" s="55"/>
      <c r="AG33" s="55"/>
      <c r="AH33" s="55"/>
      <c r="AI33" s="55"/>
      <c r="AJ33" s="55"/>
      <c r="AK33" s="55"/>
      <c r="AL33" s="55"/>
      <c r="AM33" s="55"/>
    </row>
    <row r="34" spans="1:39" s="56" customFormat="1">
      <c r="A34" s="27">
        <v>27</v>
      </c>
      <c r="B34" s="27" t="s">
        <v>122</v>
      </c>
      <c r="C34" s="27" t="s">
        <v>107</v>
      </c>
      <c r="D34" s="26" t="s">
        <v>322</v>
      </c>
      <c r="E34" s="393" t="s">
        <v>200</v>
      </c>
      <c r="F34" s="74">
        <v>1</v>
      </c>
      <c r="G34" s="394">
        <v>1315.2</v>
      </c>
      <c r="H34" s="394"/>
      <c r="I34" s="74">
        <f t="shared" si="3"/>
        <v>1</v>
      </c>
      <c r="J34" s="395">
        <f t="shared" si="4"/>
        <v>1315.2</v>
      </c>
      <c r="K34" s="75">
        <f t="shared" si="5"/>
        <v>1</v>
      </c>
      <c r="L34" s="130">
        <f t="shared" si="6"/>
        <v>1315.2</v>
      </c>
      <c r="M34" s="74">
        <v>1</v>
      </c>
      <c r="N34" s="398">
        <v>1315.2</v>
      </c>
      <c r="O34" s="74">
        <v>0</v>
      </c>
      <c r="P34" s="75">
        <v>0</v>
      </c>
      <c r="Q34" s="74">
        <v>0</v>
      </c>
      <c r="R34" s="130">
        <v>0</v>
      </c>
      <c r="S34" s="74">
        <v>0</v>
      </c>
      <c r="T34" s="75">
        <v>0</v>
      </c>
      <c r="U34" s="74">
        <v>0</v>
      </c>
      <c r="V34" s="130">
        <v>0</v>
      </c>
      <c r="W34" s="75">
        <f t="shared" si="7"/>
        <v>0</v>
      </c>
      <c r="X34" s="75">
        <f t="shared" si="8"/>
        <v>0</v>
      </c>
      <c r="Y34" s="393"/>
      <c r="Z34" s="55"/>
      <c r="AA34" s="71">
        <f t="shared" si="1"/>
        <v>0</v>
      </c>
      <c r="AB34" s="71">
        <f t="shared" si="2"/>
        <v>0</v>
      </c>
      <c r="AC34" s="55"/>
      <c r="AD34" s="55"/>
      <c r="AE34" s="55"/>
      <c r="AF34" s="55"/>
      <c r="AG34" s="55"/>
      <c r="AH34" s="55"/>
      <c r="AI34" s="55"/>
      <c r="AJ34" s="55"/>
      <c r="AK34" s="55"/>
      <c r="AL34" s="55"/>
      <c r="AM34" s="55"/>
    </row>
    <row r="35" spans="1:39" s="56" customFormat="1">
      <c r="A35" s="27">
        <v>28</v>
      </c>
      <c r="B35" s="27" t="s">
        <v>122</v>
      </c>
      <c r="C35" s="27" t="s">
        <v>108</v>
      </c>
      <c r="D35" s="26" t="s">
        <v>323</v>
      </c>
      <c r="E35" s="393" t="s">
        <v>196</v>
      </c>
      <c r="F35" s="74">
        <v>1</v>
      </c>
      <c r="G35" s="394">
        <v>4487.5</v>
      </c>
      <c r="H35" s="394"/>
      <c r="I35" s="74">
        <f t="shared" si="3"/>
        <v>1</v>
      </c>
      <c r="J35" s="395">
        <f t="shared" si="4"/>
        <v>4487.5</v>
      </c>
      <c r="K35" s="75">
        <f t="shared" si="5"/>
        <v>1</v>
      </c>
      <c r="L35" s="130">
        <f t="shared" si="6"/>
        <v>4487.5</v>
      </c>
      <c r="M35" s="74">
        <v>1</v>
      </c>
      <c r="N35" s="398">
        <v>4487.5</v>
      </c>
      <c r="O35" s="74">
        <v>0</v>
      </c>
      <c r="P35" s="75">
        <v>0</v>
      </c>
      <c r="Q35" s="74">
        <v>0</v>
      </c>
      <c r="R35" s="130">
        <v>0</v>
      </c>
      <c r="S35" s="74">
        <v>0</v>
      </c>
      <c r="T35" s="75">
        <v>0</v>
      </c>
      <c r="U35" s="74">
        <v>0</v>
      </c>
      <c r="V35" s="130">
        <v>0</v>
      </c>
      <c r="W35" s="75">
        <f t="shared" si="7"/>
        <v>0</v>
      </c>
      <c r="X35" s="75">
        <f t="shared" si="8"/>
        <v>0</v>
      </c>
      <c r="Y35" s="393"/>
      <c r="Z35" s="55"/>
      <c r="AA35" s="71">
        <f t="shared" si="1"/>
        <v>0</v>
      </c>
      <c r="AB35" s="71">
        <f t="shared" si="2"/>
        <v>0</v>
      </c>
      <c r="AC35" s="55"/>
      <c r="AD35" s="55"/>
      <c r="AE35" s="55"/>
      <c r="AF35" s="55"/>
      <c r="AG35" s="55"/>
      <c r="AH35" s="55"/>
      <c r="AI35" s="55"/>
      <c r="AJ35" s="55"/>
      <c r="AK35" s="55"/>
      <c r="AL35" s="55"/>
      <c r="AM35" s="55"/>
    </row>
    <row r="36" spans="1:39" s="56" customFormat="1">
      <c r="A36" s="27">
        <v>29</v>
      </c>
      <c r="B36" s="27" t="s">
        <v>122</v>
      </c>
      <c r="C36" s="27" t="s">
        <v>109</v>
      </c>
      <c r="D36" s="26" t="s">
        <v>324</v>
      </c>
      <c r="E36" s="393" t="s">
        <v>196</v>
      </c>
      <c r="F36" s="74">
        <v>1</v>
      </c>
      <c r="G36" s="394">
        <v>2015.1</v>
      </c>
      <c r="H36" s="394"/>
      <c r="I36" s="74">
        <f t="shared" si="3"/>
        <v>1</v>
      </c>
      <c r="J36" s="395">
        <f t="shared" si="4"/>
        <v>1733</v>
      </c>
      <c r="K36" s="75">
        <f t="shared" si="5"/>
        <v>1</v>
      </c>
      <c r="L36" s="130">
        <f t="shared" si="6"/>
        <v>1733</v>
      </c>
      <c r="M36" s="74">
        <v>1</v>
      </c>
      <c r="N36" s="130">
        <v>1733</v>
      </c>
      <c r="O36" s="74">
        <v>0</v>
      </c>
      <c r="P36" s="75">
        <v>0</v>
      </c>
      <c r="Q36" s="74">
        <v>0</v>
      </c>
      <c r="R36" s="130">
        <v>0</v>
      </c>
      <c r="S36" s="74">
        <v>0</v>
      </c>
      <c r="T36" s="75">
        <v>0</v>
      </c>
      <c r="U36" s="74">
        <v>0</v>
      </c>
      <c r="V36" s="130">
        <v>282.10000000000002</v>
      </c>
      <c r="W36" s="75">
        <f t="shared" si="7"/>
        <v>0</v>
      </c>
      <c r="X36" s="130">
        <f t="shared" si="8"/>
        <v>282.10000000000002</v>
      </c>
      <c r="Y36" s="393"/>
      <c r="Z36" s="55"/>
      <c r="AA36" s="71">
        <f t="shared" si="1"/>
        <v>0</v>
      </c>
      <c r="AB36" s="71">
        <f t="shared" si="2"/>
        <v>0</v>
      </c>
      <c r="AC36" s="55"/>
      <c r="AD36" s="55"/>
      <c r="AE36" s="55"/>
      <c r="AF36" s="55"/>
      <c r="AG36" s="55"/>
      <c r="AH36" s="55"/>
      <c r="AI36" s="55"/>
      <c r="AJ36" s="55"/>
      <c r="AK36" s="55"/>
      <c r="AL36" s="55"/>
      <c r="AM36" s="55"/>
    </row>
    <row r="37" spans="1:39" s="56" customFormat="1">
      <c r="A37" s="27">
        <v>30</v>
      </c>
      <c r="B37" s="27" t="s">
        <v>122</v>
      </c>
      <c r="C37" s="27" t="s">
        <v>110</v>
      </c>
      <c r="D37" s="26" t="s">
        <v>325</v>
      </c>
      <c r="E37" s="393" t="s">
        <v>200</v>
      </c>
      <c r="F37" s="74">
        <v>1</v>
      </c>
      <c r="G37" s="394">
        <v>11273.5</v>
      </c>
      <c r="H37" s="394"/>
      <c r="I37" s="74">
        <f t="shared" si="3"/>
        <v>1</v>
      </c>
      <c r="J37" s="395">
        <f t="shared" si="4"/>
        <v>11273.5</v>
      </c>
      <c r="K37" s="75">
        <f t="shared" si="5"/>
        <v>1</v>
      </c>
      <c r="L37" s="130">
        <f t="shared" si="6"/>
        <v>11273.5</v>
      </c>
      <c r="M37" s="74">
        <v>1</v>
      </c>
      <c r="N37" s="398">
        <v>11273.5</v>
      </c>
      <c r="O37" s="74">
        <v>0</v>
      </c>
      <c r="P37" s="75">
        <v>0</v>
      </c>
      <c r="Q37" s="74">
        <v>0</v>
      </c>
      <c r="R37" s="130">
        <v>0</v>
      </c>
      <c r="S37" s="74">
        <v>0</v>
      </c>
      <c r="T37" s="75">
        <v>0</v>
      </c>
      <c r="U37" s="74">
        <v>0</v>
      </c>
      <c r="V37" s="130">
        <v>0</v>
      </c>
      <c r="W37" s="75">
        <f t="shared" si="7"/>
        <v>0</v>
      </c>
      <c r="X37" s="75">
        <f t="shared" si="8"/>
        <v>0</v>
      </c>
      <c r="Y37" s="393"/>
      <c r="Z37" s="55"/>
      <c r="AA37" s="71">
        <f t="shared" si="1"/>
        <v>0</v>
      </c>
      <c r="AB37" s="71">
        <f t="shared" si="2"/>
        <v>0</v>
      </c>
      <c r="AC37" s="55"/>
      <c r="AD37" s="55"/>
      <c r="AE37" s="55"/>
      <c r="AF37" s="55"/>
      <c r="AG37" s="55"/>
      <c r="AH37" s="55"/>
      <c r="AI37" s="55"/>
      <c r="AJ37" s="55"/>
      <c r="AK37" s="55"/>
      <c r="AL37" s="55"/>
      <c r="AM37" s="55"/>
    </row>
    <row r="38" spans="1:39" s="56" customFormat="1">
      <c r="A38" s="27">
        <v>31</v>
      </c>
      <c r="B38" s="27" t="s">
        <v>122</v>
      </c>
      <c r="C38" s="27" t="s">
        <v>111</v>
      </c>
      <c r="D38" s="26" t="s">
        <v>326</v>
      </c>
      <c r="E38" s="393" t="s">
        <v>200</v>
      </c>
      <c r="F38" s="74">
        <v>1</v>
      </c>
      <c r="G38" s="394">
        <v>9428.5</v>
      </c>
      <c r="H38" s="394"/>
      <c r="I38" s="74">
        <f t="shared" si="3"/>
        <v>1</v>
      </c>
      <c r="J38" s="395">
        <f t="shared" si="4"/>
        <v>9428.5</v>
      </c>
      <c r="K38" s="75">
        <f t="shared" si="5"/>
        <v>1</v>
      </c>
      <c r="L38" s="130">
        <f t="shared" si="6"/>
        <v>9428.5</v>
      </c>
      <c r="M38" s="74">
        <v>1</v>
      </c>
      <c r="N38" s="398">
        <v>9428.5</v>
      </c>
      <c r="O38" s="74">
        <v>0</v>
      </c>
      <c r="P38" s="75">
        <v>0</v>
      </c>
      <c r="Q38" s="74">
        <v>0</v>
      </c>
      <c r="R38" s="130">
        <v>0</v>
      </c>
      <c r="S38" s="74">
        <v>0</v>
      </c>
      <c r="T38" s="75">
        <v>0</v>
      </c>
      <c r="U38" s="74">
        <v>0</v>
      </c>
      <c r="V38" s="130">
        <v>0</v>
      </c>
      <c r="W38" s="75">
        <f t="shared" si="7"/>
        <v>0</v>
      </c>
      <c r="X38" s="75">
        <f t="shared" si="8"/>
        <v>0</v>
      </c>
      <c r="Y38" s="393"/>
      <c r="Z38" s="55"/>
      <c r="AA38" s="71">
        <f t="shared" si="1"/>
        <v>0</v>
      </c>
      <c r="AB38" s="71">
        <f t="shared" si="2"/>
        <v>0</v>
      </c>
      <c r="AC38" s="55"/>
      <c r="AD38" s="55"/>
      <c r="AE38" s="55"/>
      <c r="AF38" s="55"/>
      <c r="AG38" s="55"/>
      <c r="AH38" s="55"/>
      <c r="AI38" s="55"/>
      <c r="AJ38" s="55"/>
      <c r="AK38" s="55"/>
      <c r="AL38" s="55"/>
      <c r="AM38" s="55"/>
    </row>
    <row r="39" spans="1:39" s="56" customFormat="1">
      <c r="A39" s="27">
        <v>32</v>
      </c>
      <c r="B39" s="27" t="s">
        <v>122</v>
      </c>
      <c r="C39" s="27" t="s">
        <v>112</v>
      </c>
      <c r="D39" s="26" t="s">
        <v>327</v>
      </c>
      <c r="E39" s="393" t="s">
        <v>196</v>
      </c>
      <c r="F39" s="74">
        <v>1</v>
      </c>
      <c r="G39" s="394">
        <v>2808.5</v>
      </c>
      <c r="H39" s="394"/>
      <c r="I39" s="74">
        <f t="shared" si="3"/>
        <v>1</v>
      </c>
      <c r="J39" s="395">
        <f t="shared" si="4"/>
        <v>2808.5</v>
      </c>
      <c r="K39" s="75">
        <f t="shared" si="5"/>
        <v>1</v>
      </c>
      <c r="L39" s="130">
        <f t="shared" si="6"/>
        <v>2808.5</v>
      </c>
      <c r="M39" s="74">
        <v>1</v>
      </c>
      <c r="N39" s="398">
        <v>2808.5</v>
      </c>
      <c r="O39" s="74">
        <v>0</v>
      </c>
      <c r="P39" s="75">
        <v>0</v>
      </c>
      <c r="Q39" s="74">
        <v>0</v>
      </c>
      <c r="R39" s="130">
        <v>0</v>
      </c>
      <c r="S39" s="74">
        <v>0</v>
      </c>
      <c r="T39" s="75">
        <v>0</v>
      </c>
      <c r="U39" s="74">
        <v>0</v>
      </c>
      <c r="V39" s="130">
        <v>0</v>
      </c>
      <c r="W39" s="75">
        <f t="shared" si="7"/>
        <v>0</v>
      </c>
      <c r="X39" s="75">
        <f t="shared" si="8"/>
        <v>0</v>
      </c>
      <c r="Y39" s="393"/>
      <c r="Z39" s="55"/>
      <c r="AA39" s="71">
        <f t="shared" si="1"/>
        <v>0</v>
      </c>
      <c r="AB39" s="71">
        <f t="shared" si="2"/>
        <v>0</v>
      </c>
      <c r="AC39" s="55"/>
      <c r="AD39" s="55"/>
      <c r="AE39" s="55"/>
      <c r="AF39" s="55"/>
      <c r="AG39" s="55"/>
      <c r="AH39" s="55"/>
      <c r="AI39" s="55"/>
      <c r="AJ39" s="55"/>
      <c r="AK39" s="55"/>
      <c r="AL39" s="55"/>
      <c r="AM39" s="55"/>
    </row>
    <row r="40" spans="1:39" s="56" customFormat="1">
      <c r="A40" s="27">
        <v>33</v>
      </c>
      <c r="B40" s="27" t="s">
        <v>122</v>
      </c>
      <c r="C40" s="27" t="s">
        <v>113</v>
      </c>
      <c r="D40" s="26" t="s">
        <v>328</v>
      </c>
      <c r="E40" s="393" t="s">
        <v>196</v>
      </c>
      <c r="F40" s="74">
        <v>1</v>
      </c>
      <c r="G40" s="394">
        <v>1501</v>
      </c>
      <c r="H40" s="394"/>
      <c r="I40" s="74">
        <f t="shared" ref="I40:J71" si="9">K40+Q40</f>
        <v>1</v>
      </c>
      <c r="J40" s="395">
        <f t="shared" ref="J40:J71" si="10">L40+R40</f>
        <v>1501</v>
      </c>
      <c r="K40" s="75">
        <f t="shared" ref="K40:L71" si="11">M40+O40</f>
        <v>1</v>
      </c>
      <c r="L40" s="130">
        <f t="shared" ref="L40:L71" si="12">N40+P40</f>
        <v>1501</v>
      </c>
      <c r="M40" s="74">
        <v>1</v>
      </c>
      <c r="N40" s="130">
        <v>1501</v>
      </c>
      <c r="O40" s="74">
        <v>0</v>
      </c>
      <c r="P40" s="75">
        <v>0</v>
      </c>
      <c r="Q40" s="74">
        <v>0</v>
      </c>
      <c r="R40" s="130">
        <v>0</v>
      </c>
      <c r="S40" s="74">
        <v>0</v>
      </c>
      <c r="T40" s="75">
        <v>0</v>
      </c>
      <c r="U40" s="74">
        <v>0</v>
      </c>
      <c r="V40" s="130">
        <v>0</v>
      </c>
      <c r="W40" s="75">
        <f t="shared" ref="W40:X71" si="13">S40+U40</f>
        <v>0</v>
      </c>
      <c r="X40" s="75">
        <f t="shared" ref="X40:X71" si="14">T40+V40</f>
        <v>0</v>
      </c>
      <c r="Y40" s="393"/>
      <c r="Z40" s="55"/>
      <c r="AA40" s="71">
        <f t="shared" si="1"/>
        <v>0</v>
      </c>
      <c r="AB40" s="71">
        <f t="shared" si="2"/>
        <v>0</v>
      </c>
      <c r="AC40" s="55"/>
      <c r="AD40" s="55"/>
      <c r="AE40" s="55"/>
      <c r="AF40" s="55"/>
      <c r="AG40" s="55"/>
      <c r="AH40" s="55"/>
      <c r="AI40" s="55"/>
      <c r="AJ40" s="55"/>
      <c r="AK40" s="55"/>
      <c r="AL40" s="55"/>
      <c r="AM40" s="55"/>
    </row>
    <row r="41" spans="1:39" s="56" customFormat="1">
      <c r="A41" s="27">
        <v>34</v>
      </c>
      <c r="B41" s="27" t="s">
        <v>122</v>
      </c>
      <c r="C41" s="27" t="s">
        <v>114</v>
      </c>
      <c r="D41" s="26" t="s">
        <v>329</v>
      </c>
      <c r="E41" s="393" t="s">
        <v>196</v>
      </c>
      <c r="F41" s="74">
        <v>1</v>
      </c>
      <c r="G41" s="394">
        <v>5344.5</v>
      </c>
      <c r="H41" s="394"/>
      <c r="I41" s="74">
        <f t="shared" si="9"/>
        <v>1</v>
      </c>
      <c r="J41" s="395">
        <f t="shared" si="10"/>
        <v>5344.5</v>
      </c>
      <c r="K41" s="75">
        <f t="shared" si="11"/>
        <v>1</v>
      </c>
      <c r="L41" s="130">
        <f t="shared" si="12"/>
        <v>5344.5</v>
      </c>
      <c r="M41" s="74">
        <v>1</v>
      </c>
      <c r="N41" s="398">
        <v>5344.5</v>
      </c>
      <c r="O41" s="74">
        <v>0</v>
      </c>
      <c r="P41" s="75">
        <v>0</v>
      </c>
      <c r="Q41" s="74">
        <v>0</v>
      </c>
      <c r="R41" s="130">
        <v>0</v>
      </c>
      <c r="S41" s="74">
        <v>0</v>
      </c>
      <c r="T41" s="75">
        <v>0</v>
      </c>
      <c r="U41" s="74">
        <v>0</v>
      </c>
      <c r="V41" s="130">
        <v>0</v>
      </c>
      <c r="W41" s="75">
        <f t="shared" si="13"/>
        <v>0</v>
      </c>
      <c r="X41" s="75">
        <f t="shared" si="14"/>
        <v>0</v>
      </c>
      <c r="Y41" s="393"/>
      <c r="Z41" s="55"/>
      <c r="AA41" s="71">
        <f t="shared" si="1"/>
        <v>0</v>
      </c>
      <c r="AB41" s="71">
        <f t="shared" si="2"/>
        <v>0</v>
      </c>
      <c r="AC41" s="55"/>
      <c r="AD41" s="55"/>
      <c r="AE41" s="55"/>
      <c r="AF41" s="55"/>
      <c r="AG41" s="55"/>
      <c r="AH41" s="55"/>
      <c r="AI41" s="55"/>
      <c r="AJ41" s="55"/>
      <c r="AK41" s="55"/>
      <c r="AL41" s="55"/>
      <c r="AM41" s="55"/>
    </row>
    <row r="42" spans="1:39" s="56" customFormat="1">
      <c r="A42" s="27">
        <v>35</v>
      </c>
      <c r="B42" s="27" t="s">
        <v>122</v>
      </c>
      <c r="C42" s="27" t="s">
        <v>115</v>
      </c>
      <c r="D42" s="26" t="s">
        <v>330</v>
      </c>
      <c r="E42" s="393" t="s">
        <v>196</v>
      </c>
      <c r="F42" s="74">
        <v>1</v>
      </c>
      <c r="G42" s="394">
        <v>1510</v>
      </c>
      <c r="H42" s="394"/>
      <c r="I42" s="74">
        <f t="shared" si="9"/>
        <v>1</v>
      </c>
      <c r="J42" s="395">
        <f t="shared" si="10"/>
        <v>1510</v>
      </c>
      <c r="K42" s="75">
        <f t="shared" si="11"/>
        <v>1</v>
      </c>
      <c r="L42" s="130">
        <f t="shared" si="12"/>
        <v>1510</v>
      </c>
      <c r="M42" s="74">
        <v>1</v>
      </c>
      <c r="N42" s="130">
        <v>1510</v>
      </c>
      <c r="O42" s="74">
        <v>0</v>
      </c>
      <c r="P42" s="75">
        <v>0</v>
      </c>
      <c r="Q42" s="74">
        <v>0</v>
      </c>
      <c r="R42" s="130">
        <v>0</v>
      </c>
      <c r="S42" s="74">
        <v>0</v>
      </c>
      <c r="T42" s="75">
        <v>0</v>
      </c>
      <c r="U42" s="74">
        <v>0</v>
      </c>
      <c r="V42" s="130">
        <v>0</v>
      </c>
      <c r="W42" s="75">
        <f t="shared" si="13"/>
        <v>0</v>
      </c>
      <c r="X42" s="75">
        <f t="shared" si="14"/>
        <v>0</v>
      </c>
      <c r="Y42" s="393"/>
      <c r="Z42" s="55"/>
      <c r="AA42" s="71">
        <f t="shared" ref="AA42:AA105" si="15">G42-J42-X42</f>
        <v>0</v>
      </c>
      <c r="AB42" s="71">
        <f t="shared" ref="AB42:AB105" si="16">F42-I42-W42</f>
        <v>0</v>
      </c>
      <c r="AC42" s="55"/>
      <c r="AD42" s="55"/>
      <c r="AE42" s="55"/>
      <c r="AF42" s="55"/>
      <c r="AG42" s="55"/>
      <c r="AH42" s="55"/>
      <c r="AI42" s="55"/>
      <c r="AJ42" s="55"/>
      <c r="AK42" s="55"/>
      <c r="AL42" s="55"/>
      <c r="AM42" s="55"/>
    </row>
    <row r="43" spans="1:39" s="56" customFormat="1">
      <c r="A43" s="27">
        <v>36</v>
      </c>
      <c r="B43" s="27" t="s">
        <v>122</v>
      </c>
      <c r="C43" s="27" t="s">
        <v>116</v>
      </c>
      <c r="D43" s="26" t="s">
        <v>331</v>
      </c>
      <c r="E43" s="393" t="s">
        <v>196</v>
      </c>
      <c r="F43" s="74">
        <v>1</v>
      </c>
      <c r="G43" s="394">
        <v>3510</v>
      </c>
      <c r="H43" s="394"/>
      <c r="I43" s="74">
        <f t="shared" si="9"/>
        <v>1</v>
      </c>
      <c r="J43" s="395">
        <f t="shared" si="10"/>
        <v>3510</v>
      </c>
      <c r="K43" s="75">
        <f t="shared" si="11"/>
        <v>1</v>
      </c>
      <c r="L43" s="130">
        <f t="shared" si="12"/>
        <v>3510</v>
      </c>
      <c r="M43" s="74">
        <v>1</v>
      </c>
      <c r="N43" s="130">
        <v>3510</v>
      </c>
      <c r="O43" s="74">
        <v>0</v>
      </c>
      <c r="P43" s="75">
        <v>0</v>
      </c>
      <c r="Q43" s="74">
        <v>0</v>
      </c>
      <c r="R43" s="130">
        <v>0</v>
      </c>
      <c r="S43" s="74">
        <v>0</v>
      </c>
      <c r="T43" s="75">
        <v>0</v>
      </c>
      <c r="U43" s="74">
        <v>0</v>
      </c>
      <c r="V43" s="130">
        <v>0</v>
      </c>
      <c r="W43" s="75">
        <f t="shared" si="13"/>
        <v>0</v>
      </c>
      <c r="X43" s="75">
        <f t="shared" si="14"/>
        <v>0</v>
      </c>
      <c r="Y43" s="393"/>
      <c r="Z43" s="55"/>
      <c r="AA43" s="71">
        <f t="shared" si="15"/>
        <v>0</v>
      </c>
      <c r="AB43" s="71">
        <f t="shared" si="16"/>
        <v>0</v>
      </c>
      <c r="AC43" s="55"/>
      <c r="AD43" s="55"/>
      <c r="AE43" s="55"/>
      <c r="AF43" s="55"/>
      <c r="AG43" s="55"/>
      <c r="AH43" s="55"/>
      <c r="AI43" s="55"/>
      <c r="AJ43" s="55"/>
      <c r="AK43" s="55"/>
      <c r="AL43" s="55"/>
      <c r="AM43" s="55"/>
    </row>
    <row r="44" spans="1:39" s="56" customFormat="1">
      <c r="A44" s="27">
        <v>37</v>
      </c>
      <c r="B44" s="27" t="s">
        <v>122</v>
      </c>
      <c r="C44" s="27" t="s">
        <v>117</v>
      </c>
      <c r="D44" s="26" t="s">
        <v>332</v>
      </c>
      <c r="E44" s="393" t="s">
        <v>196</v>
      </c>
      <c r="F44" s="74">
        <v>1</v>
      </c>
      <c r="G44" s="394">
        <v>2939</v>
      </c>
      <c r="H44" s="394"/>
      <c r="I44" s="74">
        <f t="shared" si="9"/>
        <v>1</v>
      </c>
      <c r="J44" s="395">
        <f t="shared" si="10"/>
        <v>2939</v>
      </c>
      <c r="K44" s="75">
        <f t="shared" si="11"/>
        <v>1</v>
      </c>
      <c r="L44" s="130">
        <f t="shared" si="12"/>
        <v>2939</v>
      </c>
      <c r="M44" s="74">
        <v>1</v>
      </c>
      <c r="N44" s="130">
        <v>2939</v>
      </c>
      <c r="O44" s="74">
        <v>0</v>
      </c>
      <c r="P44" s="75">
        <v>0</v>
      </c>
      <c r="Q44" s="74">
        <v>0</v>
      </c>
      <c r="R44" s="130">
        <v>0</v>
      </c>
      <c r="S44" s="74">
        <v>0</v>
      </c>
      <c r="T44" s="75">
        <v>0</v>
      </c>
      <c r="U44" s="74">
        <v>0</v>
      </c>
      <c r="V44" s="130">
        <v>0</v>
      </c>
      <c r="W44" s="75">
        <f t="shared" si="13"/>
        <v>0</v>
      </c>
      <c r="X44" s="75">
        <f t="shared" si="14"/>
        <v>0</v>
      </c>
      <c r="Y44" s="393"/>
      <c r="Z44" s="55"/>
      <c r="AA44" s="71">
        <f t="shared" si="15"/>
        <v>0</v>
      </c>
      <c r="AB44" s="71">
        <f t="shared" si="16"/>
        <v>0</v>
      </c>
      <c r="AC44" s="55"/>
      <c r="AD44" s="55"/>
      <c r="AE44" s="55"/>
      <c r="AF44" s="55"/>
      <c r="AG44" s="55"/>
      <c r="AH44" s="55"/>
      <c r="AI44" s="55"/>
      <c r="AJ44" s="55"/>
      <c r="AK44" s="55"/>
      <c r="AL44" s="55"/>
      <c r="AM44" s="55"/>
    </row>
    <row r="45" spans="1:39" s="56" customFormat="1">
      <c r="A45" s="27">
        <v>38</v>
      </c>
      <c r="B45" s="27" t="s">
        <v>122</v>
      </c>
      <c r="C45" s="27" t="s">
        <v>143</v>
      </c>
      <c r="D45" s="26" t="s">
        <v>333</v>
      </c>
      <c r="E45" s="393" t="s">
        <v>196</v>
      </c>
      <c r="F45" s="74">
        <v>1</v>
      </c>
      <c r="G45" s="394">
        <v>5144</v>
      </c>
      <c r="H45" s="394"/>
      <c r="I45" s="74">
        <f t="shared" si="9"/>
        <v>1</v>
      </c>
      <c r="J45" s="395">
        <f t="shared" si="10"/>
        <v>5144</v>
      </c>
      <c r="K45" s="75">
        <f t="shared" si="11"/>
        <v>1</v>
      </c>
      <c r="L45" s="130">
        <f t="shared" si="12"/>
        <v>5144</v>
      </c>
      <c r="M45" s="74">
        <v>1</v>
      </c>
      <c r="N45" s="130">
        <v>5144</v>
      </c>
      <c r="O45" s="74">
        <v>0</v>
      </c>
      <c r="P45" s="75">
        <v>0</v>
      </c>
      <c r="Q45" s="74">
        <v>0</v>
      </c>
      <c r="R45" s="130">
        <v>0</v>
      </c>
      <c r="S45" s="74">
        <v>0</v>
      </c>
      <c r="T45" s="75">
        <v>0</v>
      </c>
      <c r="U45" s="74">
        <v>0</v>
      </c>
      <c r="V45" s="130">
        <v>0</v>
      </c>
      <c r="W45" s="75">
        <f t="shared" si="13"/>
        <v>0</v>
      </c>
      <c r="X45" s="75">
        <f t="shared" si="14"/>
        <v>0</v>
      </c>
      <c r="Y45" s="393"/>
      <c r="Z45" s="55"/>
      <c r="AA45" s="71">
        <f t="shared" si="15"/>
        <v>0</v>
      </c>
      <c r="AB45" s="71">
        <f t="shared" si="16"/>
        <v>0</v>
      </c>
      <c r="AC45" s="55"/>
      <c r="AD45" s="55"/>
      <c r="AE45" s="55"/>
      <c r="AF45" s="55"/>
      <c r="AG45" s="55"/>
      <c r="AH45" s="55"/>
      <c r="AI45" s="55"/>
      <c r="AJ45" s="55"/>
      <c r="AK45" s="55"/>
      <c r="AL45" s="55"/>
      <c r="AM45" s="55"/>
    </row>
    <row r="46" spans="1:39" s="56" customFormat="1">
      <c r="A46" s="27">
        <v>39</v>
      </c>
      <c r="B46" s="27" t="s">
        <v>122</v>
      </c>
      <c r="C46" s="27" t="s">
        <v>144</v>
      </c>
      <c r="D46" s="26" t="s">
        <v>334</v>
      </c>
      <c r="E46" s="393" t="s">
        <v>196</v>
      </c>
      <c r="F46" s="74">
        <v>1</v>
      </c>
      <c r="G46" s="394">
        <v>1560</v>
      </c>
      <c r="H46" s="394"/>
      <c r="I46" s="74">
        <f t="shared" si="9"/>
        <v>1</v>
      </c>
      <c r="J46" s="395">
        <f t="shared" si="10"/>
        <v>1560</v>
      </c>
      <c r="K46" s="75">
        <f t="shared" si="11"/>
        <v>1</v>
      </c>
      <c r="L46" s="130">
        <f t="shared" si="12"/>
        <v>1560</v>
      </c>
      <c r="M46" s="74">
        <v>1</v>
      </c>
      <c r="N46" s="130">
        <v>1560</v>
      </c>
      <c r="O46" s="74">
        <v>0</v>
      </c>
      <c r="P46" s="75">
        <v>0</v>
      </c>
      <c r="Q46" s="74">
        <v>0</v>
      </c>
      <c r="R46" s="130">
        <v>0</v>
      </c>
      <c r="S46" s="74">
        <v>0</v>
      </c>
      <c r="T46" s="75">
        <v>0</v>
      </c>
      <c r="U46" s="74">
        <v>0</v>
      </c>
      <c r="V46" s="130">
        <v>0</v>
      </c>
      <c r="W46" s="75">
        <f t="shared" si="13"/>
        <v>0</v>
      </c>
      <c r="X46" s="75">
        <f t="shared" si="14"/>
        <v>0</v>
      </c>
      <c r="Y46" s="393"/>
      <c r="Z46" s="55"/>
      <c r="AA46" s="71">
        <f t="shared" si="15"/>
        <v>0</v>
      </c>
      <c r="AB46" s="71">
        <f t="shared" si="16"/>
        <v>0</v>
      </c>
      <c r="AC46" s="55"/>
      <c r="AD46" s="55"/>
      <c r="AE46" s="55"/>
      <c r="AF46" s="55"/>
      <c r="AG46" s="55"/>
      <c r="AH46" s="55"/>
      <c r="AI46" s="55"/>
      <c r="AJ46" s="55"/>
      <c r="AK46" s="55"/>
      <c r="AL46" s="55"/>
      <c r="AM46" s="55"/>
    </row>
    <row r="47" spans="1:39" s="56" customFormat="1">
      <c r="A47" s="27">
        <v>40</v>
      </c>
      <c r="B47" s="27" t="s">
        <v>122</v>
      </c>
      <c r="C47" s="27" t="s">
        <v>145</v>
      </c>
      <c r="D47" s="26" t="s">
        <v>335</v>
      </c>
      <c r="E47" s="393" t="s">
        <v>196</v>
      </c>
      <c r="F47" s="74">
        <v>1</v>
      </c>
      <c r="G47" s="394">
        <v>1620</v>
      </c>
      <c r="H47" s="394"/>
      <c r="I47" s="74">
        <f t="shared" si="9"/>
        <v>1</v>
      </c>
      <c r="J47" s="395">
        <f t="shared" si="10"/>
        <v>1620</v>
      </c>
      <c r="K47" s="75">
        <f t="shared" si="11"/>
        <v>1</v>
      </c>
      <c r="L47" s="130">
        <f t="shared" si="12"/>
        <v>1620</v>
      </c>
      <c r="M47" s="74">
        <v>1</v>
      </c>
      <c r="N47" s="130">
        <v>1620</v>
      </c>
      <c r="O47" s="74">
        <v>0</v>
      </c>
      <c r="P47" s="75">
        <v>0</v>
      </c>
      <c r="Q47" s="74">
        <v>0</v>
      </c>
      <c r="R47" s="130">
        <v>0</v>
      </c>
      <c r="S47" s="74">
        <v>0</v>
      </c>
      <c r="T47" s="75">
        <v>0</v>
      </c>
      <c r="U47" s="74">
        <v>0</v>
      </c>
      <c r="V47" s="130">
        <v>0</v>
      </c>
      <c r="W47" s="75">
        <f t="shared" si="13"/>
        <v>0</v>
      </c>
      <c r="X47" s="75">
        <f t="shared" si="14"/>
        <v>0</v>
      </c>
      <c r="Y47" s="393"/>
      <c r="Z47" s="55"/>
      <c r="AA47" s="71">
        <f t="shared" si="15"/>
        <v>0</v>
      </c>
      <c r="AB47" s="71">
        <f t="shared" si="16"/>
        <v>0</v>
      </c>
      <c r="AC47" s="55"/>
      <c r="AD47" s="55"/>
      <c r="AE47" s="55"/>
      <c r="AF47" s="55"/>
      <c r="AG47" s="55"/>
      <c r="AH47" s="55"/>
      <c r="AI47" s="55"/>
      <c r="AJ47" s="55"/>
      <c r="AK47" s="55"/>
      <c r="AL47" s="55"/>
      <c r="AM47" s="55"/>
    </row>
    <row r="48" spans="1:39" s="56" customFormat="1">
      <c r="A48" s="27">
        <v>41</v>
      </c>
      <c r="B48" s="27" t="s">
        <v>122</v>
      </c>
      <c r="C48" s="27" t="s">
        <v>146</v>
      </c>
      <c r="D48" s="26" t="s">
        <v>336</v>
      </c>
      <c r="E48" s="393" t="s">
        <v>196</v>
      </c>
      <c r="F48" s="74">
        <v>1</v>
      </c>
      <c r="G48" s="394">
        <v>1659.7</v>
      </c>
      <c r="H48" s="394"/>
      <c r="I48" s="74">
        <f t="shared" si="9"/>
        <v>1</v>
      </c>
      <c r="J48" s="395">
        <f t="shared" si="10"/>
        <v>1659.7</v>
      </c>
      <c r="K48" s="75">
        <f t="shared" si="11"/>
        <v>1</v>
      </c>
      <c r="L48" s="130">
        <f t="shared" si="12"/>
        <v>1659.7</v>
      </c>
      <c r="M48" s="74">
        <v>1</v>
      </c>
      <c r="N48" s="398">
        <v>1659.7</v>
      </c>
      <c r="O48" s="74">
        <v>0</v>
      </c>
      <c r="P48" s="75">
        <v>0</v>
      </c>
      <c r="Q48" s="74">
        <v>0</v>
      </c>
      <c r="R48" s="130">
        <v>0</v>
      </c>
      <c r="S48" s="74">
        <v>0</v>
      </c>
      <c r="T48" s="75">
        <v>0</v>
      </c>
      <c r="U48" s="74">
        <v>0</v>
      </c>
      <c r="V48" s="130">
        <v>0</v>
      </c>
      <c r="W48" s="75">
        <f t="shared" si="13"/>
        <v>0</v>
      </c>
      <c r="X48" s="75">
        <f t="shared" si="14"/>
        <v>0</v>
      </c>
      <c r="Y48" s="393"/>
      <c r="Z48" s="55"/>
      <c r="AA48" s="71">
        <f t="shared" si="15"/>
        <v>0</v>
      </c>
      <c r="AB48" s="71">
        <f t="shared" si="16"/>
        <v>0</v>
      </c>
      <c r="AC48" s="55"/>
      <c r="AD48" s="55"/>
      <c r="AE48" s="55"/>
      <c r="AF48" s="55"/>
      <c r="AG48" s="55"/>
      <c r="AH48" s="55"/>
      <c r="AI48" s="55"/>
      <c r="AJ48" s="55"/>
      <c r="AK48" s="55"/>
      <c r="AL48" s="55"/>
      <c r="AM48" s="55"/>
    </row>
    <row r="49" spans="1:39" s="56" customFormat="1">
      <c r="A49" s="27">
        <v>42</v>
      </c>
      <c r="B49" s="27" t="s">
        <v>122</v>
      </c>
      <c r="C49" s="27" t="s">
        <v>147</v>
      </c>
      <c r="D49" s="26" t="s">
        <v>337</v>
      </c>
      <c r="E49" s="393" t="s">
        <v>196</v>
      </c>
      <c r="F49" s="74">
        <v>1</v>
      </c>
      <c r="G49" s="394">
        <v>4299.8</v>
      </c>
      <c r="H49" s="394"/>
      <c r="I49" s="74">
        <f t="shared" si="9"/>
        <v>1</v>
      </c>
      <c r="J49" s="395">
        <f t="shared" si="10"/>
        <v>4299.8</v>
      </c>
      <c r="K49" s="75">
        <f t="shared" si="11"/>
        <v>1</v>
      </c>
      <c r="L49" s="130">
        <f t="shared" si="12"/>
        <v>4299.8</v>
      </c>
      <c r="M49" s="74">
        <v>1</v>
      </c>
      <c r="N49" s="398">
        <v>4299.8</v>
      </c>
      <c r="O49" s="74">
        <v>0</v>
      </c>
      <c r="P49" s="75">
        <v>0</v>
      </c>
      <c r="Q49" s="74">
        <v>0</v>
      </c>
      <c r="R49" s="130">
        <v>0</v>
      </c>
      <c r="S49" s="74">
        <v>0</v>
      </c>
      <c r="T49" s="75">
        <v>0</v>
      </c>
      <c r="U49" s="74">
        <v>0</v>
      </c>
      <c r="V49" s="130">
        <v>0</v>
      </c>
      <c r="W49" s="75">
        <f t="shared" si="13"/>
        <v>0</v>
      </c>
      <c r="X49" s="75">
        <f t="shared" si="14"/>
        <v>0</v>
      </c>
      <c r="Y49" s="393"/>
      <c r="Z49" s="55"/>
      <c r="AA49" s="71">
        <f t="shared" si="15"/>
        <v>0</v>
      </c>
      <c r="AB49" s="71">
        <f t="shared" si="16"/>
        <v>0</v>
      </c>
      <c r="AC49" s="55"/>
      <c r="AD49" s="55"/>
      <c r="AE49" s="55"/>
      <c r="AF49" s="55"/>
      <c r="AG49" s="55"/>
      <c r="AH49" s="55"/>
      <c r="AI49" s="55"/>
      <c r="AJ49" s="55"/>
      <c r="AK49" s="55"/>
      <c r="AL49" s="55"/>
      <c r="AM49" s="55"/>
    </row>
    <row r="50" spans="1:39" s="56" customFormat="1">
      <c r="A50" s="27">
        <v>43</v>
      </c>
      <c r="B50" s="27" t="s">
        <v>122</v>
      </c>
      <c r="C50" s="27" t="s">
        <v>148</v>
      </c>
      <c r="D50" s="26" t="s">
        <v>338</v>
      </c>
      <c r="E50" s="393" t="s">
        <v>196</v>
      </c>
      <c r="F50" s="74">
        <v>1</v>
      </c>
      <c r="G50" s="394">
        <v>4960</v>
      </c>
      <c r="H50" s="394"/>
      <c r="I50" s="74">
        <f t="shared" si="9"/>
        <v>1</v>
      </c>
      <c r="J50" s="395">
        <f t="shared" si="10"/>
        <v>4960</v>
      </c>
      <c r="K50" s="75">
        <f t="shared" si="11"/>
        <v>1</v>
      </c>
      <c r="L50" s="130">
        <f t="shared" si="12"/>
        <v>4960</v>
      </c>
      <c r="M50" s="74">
        <v>1</v>
      </c>
      <c r="N50" s="130">
        <v>4960</v>
      </c>
      <c r="O50" s="74">
        <v>0</v>
      </c>
      <c r="P50" s="75">
        <v>0</v>
      </c>
      <c r="Q50" s="74">
        <v>0</v>
      </c>
      <c r="R50" s="130">
        <v>0</v>
      </c>
      <c r="S50" s="74">
        <v>0</v>
      </c>
      <c r="T50" s="75">
        <v>0</v>
      </c>
      <c r="U50" s="74">
        <v>0</v>
      </c>
      <c r="V50" s="130">
        <v>0</v>
      </c>
      <c r="W50" s="75">
        <f t="shared" si="13"/>
        <v>0</v>
      </c>
      <c r="X50" s="75">
        <f t="shared" si="14"/>
        <v>0</v>
      </c>
      <c r="Y50" s="393"/>
      <c r="Z50" s="55"/>
      <c r="AA50" s="71">
        <f t="shared" si="15"/>
        <v>0</v>
      </c>
      <c r="AB50" s="71">
        <f t="shared" si="16"/>
        <v>0</v>
      </c>
      <c r="AC50" s="55"/>
      <c r="AD50" s="55"/>
      <c r="AE50" s="55"/>
      <c r="AF50" s="55"/>
      <c r="AG50" s="55"/>
      <c r="AH50" s="55"/>
      <c r="AI50" s="55"/>
      <c r="AJ50" s="55"/>
      <c r="AK50" s="55"/>
      <c r="AL50" s="55"/>
      <c r="AM50" s="55"/>
    </row>
    <row r="51" spans="1:39" s="56" customFormat="1">
      <c r="A51" s="27">
        <v>44</v>
      </c>
      <c r="B51" s="27" t="s">
        <v>122</v>
      </c>
      <c r="C51" s="27" t="s">
        <v>149</v>
      </c>
      <c r="D51" s="26" t="s">
        <v>339</v>
      </c>
      <c r="E51" s="393" t="s">
        <v>196</v>
      </c>
      <c r="F51" s="74">
        <v>1</v>
      </c>
      <c r="G51" s="394">
        <v>5781.5</v>
      </c>
      <c r="H51" s="394"/>
      <c r="I51" s="74">
        <f t="shared" si="9"/>
        <v>1</v>
      </c>
      <c r="J51" s="395">
        <f t="shared" si="10"/>
        <v>5781.5</v>
      </c>
      <c r="K51" s="75">
        <f t="shared" si="11"/>
        <v>1</v>
      </c>
      <c r="L51" s="130">
        <f t="shared" si="12"/>
        <v>5781.5</v>
      </c>
      <c r="M51" s="74">
        <v>1</v>
      </c>
      <c r="N51" s="398">
        <v>5781.5</v>
      </c>
      <c r="O51" s="74">
        <v>0</v>
      </c>
      <c r="P51" s="75">
        <v>0</v>
      </c>
      <c r="Q51" s="74">
        <v>0</v>
      </c>
      <c r="R51" s="130">
        <v>0</v>
      </c>
      <c r="S51" s="74">
        <v>0</v>
      </c>
      <c r="T51" s="75">
        <v>0</v>
      </c>
      <c r="U51" s="74">
        <v>0</v>
      </c>
      <c r="V51" s="130">
        <v>0</v>
      </c>
      <c r="W51" s="75">
        <f t="shared" si="13"/>
        <v>0</v>
      </c>
      <c r="X51" s="75">
        <f t="shared" si="14"/>
        <v>0</v>
      </c>
      <c r="Y51" s="393"/>
      <c r="Z51" s="55"/>
      <c r="AA51" s="71">
        <f t="shared" si="15"/>
        <v>0</v>
      </c>
      <c r="AB51" s="71">
        <f t="shared" si="16"/>
        <v>0</v>
      </c>
      <c r="AC51" s="55"/>
      <c r="AD51" s="55"/>
      <c r="AE51" s="55"/>
      <c r="AF51" s="55"/>
      <c r="AG51" s="55"/>
      <c r="AH51" s="55"/>
      <c r="AI51" s="55"/>
      <c r="AJ51" s="55"/>
      <c r="AK51" s="55"/>
      <c r="AL51" s="55"/>
      <c r="AM51" s="55"/>
    </row>
    <row r="52" spans="1:39" s="56" customFormat="1">
      <c r="A52" s="27">
        <v>45</v>
      </c>
      <c r="B52" s="27" t="s">
        <v>122</v>
      </c>
      <c r="C52" s="27" t="s">
        <v>150</v>
      </c>
      <c r="D52" s="26" t="s">
        <v>340</v>
      </c>
      <c r="E52" s="393" t="s">
        <v>196</v>
      </c>
      <c r="F52" s="74">
        <v>1</v>
      </c>
      <c r="G52" s="394">
        <v>5250</v>
      </c>
      <c r="H52" s="394"/>
      <c r="I52" s="74">
        <f t="shared" si="9"/>
        <v>1</v>
      </c>
      <c r="J52" s="395">
        <f t="shared" si="10"/>
        <v>5250</v>
      </c>
      <c r="K52" s="75">
        <f t="shared" si="11"/>
        <v>1</v>
      </c>
      <c r="L52" s="130">
        <f t="shared" si="12"/>
        <v>5250</v>
      </c>
      <c r="M52" s="74">
        <v>1</v>
      </c>
      <c r="N52" s="130">
        <v>5250</v>
      </c>
      <c r="O52" s="74">
        <v>0</v>
      </c>
      <c r="P52" s="75">
        <v>0</v>
      </c>
      <c r="Q52" s="74">
        <v>0</v>
      </c>
      <c r="R52" s="130">
        <v>0</v>
      </c>
      <c r="S52" s="74">
        <v>0</v>
      </c>
      <c r="T52" s="75">
        <v>0</v>
      </c>
      <c r="U52" s="74">
        <v>0</v>
      </c>
      <c r="V52" s="130">
        <v>0</v>
      </c>
      <c r="W52" s="75">
        <f t="shared" si="13"/>
        <v>0</v>
      </c>
      <c r="X52" s="75">
        <f t="shared" si="14"/>
        <v>0</v>
      </c>
      <c r="Y52" s="393"/>
      <c r="Z52" s="55"/>
      <c r="AA52" s="71">
        <f t="shared" si="15"/>
        <v>0</v>
      </c>
      <c r="AB52" s="71">
        <f t="shared" si="16"/>
        <v>0</v>
      </c>
      <c r="AC52" s="55"/>
      <c r="AD52" s="55"/>
      <c r="AE52" s="55"/>
      <c r="AF52" s="55"/>
      <c r="AG52" s="55"/>
      <c r="AH52" s="55"/>
      <c r="AI52" s="55"/>
      <c r="AJ52" s="55"/>
      <c r="AK52" s="55"/>
      <c r="AL52" s="55"/>
      <c r="AM52" s="55"/>
    </row>
    <row r="53" spans="1:39" s="56" customFormat="1">
      <c r="A53" s="27">
        <v>46</v>
      </c>
      <c r="B53" s="27" t="s">
        <v>122</v>
      </c>
      <c r="C53" s="27" t="s">
        <v>151</v>
      </c>
      <c r="D53" s="26" t="s">
        <v>341</v>
      </c>
      <c r="E53" s="393" t="s">
        <v>196</v>
      </c>
      <c r="F53" s="74">
        <v>1</v>
      </c>
      <c r="G53" s="394">
        <v>2865.5</v>
      </c>
      <c r="H53" s="394"/>
      <c r="I53" s="74">
        <f t="shared" si="9"/>
        <v>1</v>
      </c>
      <c r="J53" s="395">
        <f t="shared" si="10"/>
        <v>2865.5</v>
      </c>
      <c r="K53" s="75">
        <f t="shared" si="11"/>
        <v>1</v>
      </c>
      <c r="L53" s="130">
        <f t="shared" si="12"/>
        <v>2865.5</v>
      </c>
      <c r="M53" s="74">
        <v>1</v>
      </c>
      <c r="N53" s="398">
        <v>2865.5</v>
      </c>
      <c r="O53" s="74">
        <v>0</v>
      </c>
      <c r="P53" s="75">
        <v>0</v>
      </c>
      <c r="Q53" s="74">
        <v>0</v>
      </c>
      <c r="R53" s="130">
        <v>0</v>
      </c>
      <c r="S53" s="74">
        <v>0</v>
      </c>
      <c r="T53" s="75">
        <v>0</v>
      </c>
      <c r="U53" s="74">
        <v>0</v>
      </c>
      <c r="V53" s="130">
        <v>0</v>
      </c>
      <c r="W53" s="75">
        <f t="shared" si="13"/>
        <v>0</v>
      </c>
      <c r="X53" s="75">
        <f t="shared" si="14"/>
        <v>0</v>
      </c>
      <c r="Y53" s="393"/>
      <c r="Z53" s="55"/>
      <c r="AA53" s="71">
        <f t="shared" si="15"/>
        <v>0</v>
      </c>
      <c r="AB53" s="71">
        <f t="shared" si="16"/>
        <v>0</v>
      </c>
      <c r="AC53" s="55"/>
      <c r="AD53" s="55"/>
      <c r="AE53" s="55"/>
      <c r="AF53" s="55"/>
      <c r="AG53" s="55"/>
      <c r="AH53" s="55"/>
      <c r="AI53" s="55"/>
      <c r="AJ53" s="55"/>
      <c r="AK53" s="55"/>
      <c r="AL53" s="55"/>
      <c r="AM53" s="55"/>
    </row>
    <row r="54" spans="1:39" s="56" customFormat="1">
      <c r="A54" s="27">
        <v>47</v>
      </c>
      <c r="B54" s="27" t="s">
        <v>122</v>
      </c>
      <c r="C54" s="27" t="s">
        <v>749</v>
      </c>
      <c r="D54" s="26" t="s">
        <v>342</v>
      </c>
      <c r="E54" s="393" t="s">
        <v>201</v>
      </c>
      <c r="F54" s="74">
        <v>1</v>
      </c>
      <c r="G54" s="394">
        <v>7944</v>
      </c>
      <c r="H54" s="394"/>
      <c r="I54" s="74">
        <f t="shared" si="9"/>
        <v>1</v>
      </c>
      <c r="J54" s="395">
        <f t="shared" si="10"/>
        <v>7944</v>
      </c>
      <c r="K54" s="75">
        <f t="shared" si="11"/>
        <v>1</v>
      </c>
      <c r="L54" s="130">
        <f t="shared" si="12"/>
        <v>7944</v>
      </c>
      <c r="M54" s="74">
        <v>1</v>
      </c>
      <c r="N54" s="130">
        <v>7944</v>
      </c>
      <c r="O54" s="74">
        <v>0</v>
      </c>
      <c r="P54" s="75">
        <v>0</v>
      </c>
      <c r="Q54" s="74">
        <v>0</v>
      </c>
      <c r="R54" s="130">
        <v>0</v>
      </c>
      <c r="S54" s="74">
        <v>0</v>
      </c>
      <c r="T54" s="75">
        <v>0</v>
      </c>
      <c r="U54" s="74">
        <v>0</v>
      </c>
      <c r="V54" s="130">
        <v>0</v>
      </c>
      <c r="W54" s="75">
        <f t="shared" si="13"/>
        <v>0</v>
      </c>
      <c r="X54" s="75">
        <f t="shared" si="14"/>
        <v>0</v>
      </c>
      <c r="Y54" s="393"/>
      <c r="Z54" s="55"/>
      <c r="AA54" s="71">
        <f t="shared" si="15"/>
        <v>0</v>
      </c>
      <c r="AB54" s="71">
        <f t="shared" si="16"/>
        <v>0</v>
      </c>
      <c r="AC54" s="55"/>
      <c r="AD54" s="55"/>
      <c r="AE54" s="55"/>
      <c r="AF54" s="55"/>
      <c r="AG54" s="55"/>
      <c r="AH54" s="55"/>
      <c r="AI54" s="55"/>
      <c r="AJ54" s="55"/>
      <c r="AK54" s="55"/>
      <c r="AL54" s="55"/>
      <c r="AM54" s="55"/>
    </row>
    <row r="55" spans="1:39" s="56" customFormat="1">
      <c r="A55" s="27">
        <v>48</v>
      </c>
      <c r="B55" s="27" t="s">
        <v>122</v>
      </c>
      <c r="C55" s="27" t="s">
        <v>152</v>
      </c>
      <c r="D55" s="26" t="s">
        <v>343</v>
      </c>
      <c r="E55" s="393" t="s">
        <v>201</v>
      </c>
      <c r="F55" s="74">
        <v>1</v>
      </c>
      <c r="G55" s="394">
        <v>8612</v>
      </c>
      <c r="H55" s="394"/>
      <c r="I55" s="74">
        <f t="shared" si="9"/>
        <v>1</v>
      </c>
      <c r="J55" s="395">
        <f t="shared" si="10"/>
        <v>8612</v>
      </c>
      <c r="K55" s="75">
        <f t="shared" si="11"/>
        <v>1</v>
      </c>
      <c r="L55" s="130">
        <f t="shared" si="12"/>
        <v>8612</v>
      </c>
      <c r="M55" s="74">
        <v>1</v>
      </c>
      <c r="N55" s="130">
        <v>8612</v>
      </c>
      <c r="O55" s="74">
        <v>0</v>
      </c>
      <c r="P55" s="75">
        <v>0</v>
      </c>
      <c r="Q55" s="74">
        <v>0</v>
      </c>
      <c r="R55" s="130">
        <v>0</v>
      </c>
      <c r="S55" s="74">
        <v>0</v>
      </c>
      <c r="T55" s="75">
        <v>0</v>
      </c>
      <c r="U55" s="74">
        <v>0</v>
      </c>
      <c r="V55" s="130">
        <v>0</v>
      </c>
      <c r="W55" s="75">
        <f t="shared" si="13"/>
        <v>0</v>
      </c>
      <c r="X55" s="75">
        <f t="shared" si="14"/>
        <v>0</v>
      </c>
      <c r="Y55" s="393"/>
      <c r="Z55" s="55"/>
      <c r="AA55" s="71">
        <f t="shared" si="15"/>
        <v>0</v>
      </c>
      <c r="AB55" s="71">
        <f t="shared" si="16"/>
        <v>0</v>
      </c>
      <c r="AC55" s="55"/>
      <c r="AD55" s="55"/>
      <c r="AE55" s="55"/>
      <c r="AF55" s="55"/>
      <c r="AG55" s="55"/>
      <c r="AH55" s="55"/>
      <c r="AI55" s="55"/>
      <c r="AJ55" s="55"/>
      <c r="AK55" s="55"/>
      <c r="AL55" s="55"/>
      <c r="AM55" s="55"/>
    </row>
    <row r="56" spans="1:39" s="56" customFormat="1">
      <c r="A56" s="27">
        <v>49</v>
      </c>
      <c r="B56" s="27" t="s">
        <v>122</v>
      </c>
      <c r="C56" s="27" t="s">
        <v>202</v>
      </c>
      <c r="D56" s="26" t="s">
        <v>344</v>
      </c>
      <c r="E56" s="393" t="s">
        <v>201</v>
      </c>
      <c r="F56" s="74">
        <v>1</v>
      </c>
      <c r="G56" s="394">
        <v>5021</v>
      </c>
      <c r="H56" s="394"/>
      <c r="I56" s="74">
        <f t="shared" si="9"/>
        <v>1</v>
      </c>
      <c r="J56" s="395">
        <f t="shared" si="10"/>
        <v>5021</v>
      </c>
      <c r="K56" s="75">
        <f t="shared" si="11"/>
        <v>1</v>
      </c>
      <c r="L56" s="130">
        <f t="shared" si="12"/>
        <v>5021</v>
      </c>
      <c r="M56" s="74">
        <v>1</v>
      </c>
      <c r="N56" s="130">
        <v>5021</v>
      </c>
      <c r="O56" s="74">
        <v>0</v>
      </c>
      <c r="P56" s="75">
        <v>0</v>
      </c>
      <c r="Q56" s="74">
        <v>0</v>
      </c>
      <c r="R56" s="130">
        <v>0</v>
      </c>
      <c r="S56" s="74">
        <v>0</v>
      </c>
      <c r="T56" s="75">
        <v>0</v>
      </c>
      <c r="U56" s="74">
        <v>0</v>
      </c>
      <c r="V56" s="130">
        <v>0</v>
      </c>
      <c r="W56" s="75">
        <f t="shared" si="13"/>
        <v>0</v>
      </c>
      <c r="X56" s="75">
        <f t="shared" si="14"/>
        <v>0</v>
      </c>
      <c r="Y56" s="393"/>
      <c r="Z56" s="55"/>
      <c r="AA56" s="71">
        <f t="shared" si="15"/>
        <v>0</v>
      </c>
      <c r="AB56" s="71">
        <f t="shared" si="16"/>
        <v>0</v>
      </c>
      <c r="AC56" s="55"/>
      <c r="AD56" s="55"/>
      <c r="AE56" s="55"/>
      <c r="AF56" s="55"/>
      <c r="AG56" s="55"/>
      <c r="AH56" s="55"/>
      <c r="AI56" s="55"/>
      <c r="AJ56" s="55"/>
      <c r="AK56" s="55"/>
      <c r="AL56" s="55"/>
      <c r="AM56" s="55"/>
    </row>
    <row r="57" spans="1:39" s="80" customFormat="1" ht="15" customHeight="1">
      <c r="A57" s="27">
        <v>50</v>
      </c>
      <c r="B57" s="27" t="s">
        <v>122</v>
      </c>
      <c r="C57" s="27" t="s">
        <v>153</v>
      </c>
      <c r="D57" s="26" t="s">
        <v>619</v>
      </c>
      <c r="E57" s="393" t="s">
        <v>196</v>
      </c>
      <c r="F57" s="74">
        <v>1</v>
      </c>
      <c r="G57" s="394">
        <v>4196.8</v>
      </c>
      <c r="H57" s="394"/>
      <c r="I57" s="74">
        <f t="shared" si="9"/>
        <v>1</v>
      </c>
      <c r="J57" s="395">
        <f t="shared" si="9"/>
        <v>4196.8</v>
      </c>
      <c r="K57" s="75">
        <f t="shared" si="11"/>
        <v>1</v>
      </c>
      <c r="L57" s="130">
        <f t="shared" si="11"/>
        <v>4196.8</v>
      </c>
      <c r="M57" s="74">
        <v>1</v>
      </c>
      <c r="N57" s="130">
        <v>4196.8</v>
      </c>
      <c r="O57" s="74">
        <v>0</v>
      </c>
      <c r="P57" s="75">
        <v>0</v>
      </c>
      <c r="Q57" s="74">
        <v>0</v>
      </c>
      <c r="R57" s="130">
        <v>0</v>
      </c>
      <c r="S57" s="74">
        <v>0</v>
      </c>
      <c r="T57" s="75">
        <v>0</v>
      </c>
      <c r="U57" s="74">
        <v>0</v>
      </c>
      <c r="V57" s="130">
        <v>0</v>
      </c>
      <c r="W57" s="75">
        <f t="shared" si="13"/>
        <v>0</v>
      </c>
      <c r="X57" s="75">
        <f t="shared" si="13"/>
        <v>0</v>
      </c>
      <c r="Y57" s="393"/>
      <c r="Z57" s="79"/>
      <c r="AA57" s="79">
        <f>F57-I57-W57</f>
        <v>0</v>
      </c>
      <c r="AB57" s="79">
        <f>G57-J57-X57</f>
        <v>0</v>
      </c>
      <c r="AC57" s="78">
        <f t="shared" ref="AC57:AD57" si="17">S57+U57-W57</f>
        <v>0</v>
      </c>
      <c r="AD57" s="78">
        <f t="shared" si="17"/>
        <v>0</v>
      </c>
      <c r="AE57" s="78">
        <f t="shared" ref="AE57:AF57" si="18">I57-K57-Q57</f>
        <v>0</v>
      </c>
      <c r="AF57" s="78">
        <f t="shared" si="18"/>
        <v>0</v>
      </c>
    </row>
    <row r="58" spans="1:39" s="56" customFormat="1">
      <c r="A58" s="27">
        <v>51</v>
      </c>
      <c r="B58" s="27" t="s">
        <v>122</v>
      </c>
      <c r="C58" s="27" t="s">
        <v>154</v>
      </c>
      <c r="D58" s="26" t="s">
        <v>345</v>
      </c>
      <c r="E58" s="393" t="s">
        <v>201</v>
      </c>
      <c r="F58" s="74">
        <v>1</v>
      </c>
      <c r="G58" s="394">
        <v>6101</v>
      </c>
      <c r="H58" s="394"/>
      <c r="I58" s="74">
        <f t="shared" si="9"/>
        <v>1</v>
      </c>
      <c r="J58" s="395">
        <f t="shared" si="10"/>
        <v>6101</v>
      </c>
      <c r="K58" s="75">
        <f t="shared" si="11"/>
        <v>1</v>
      </c>
      <c r="L58" s="130">
        <f t="shared" si="12"/>
        <v>6101</v>
      </c>
      <c r="M58" s="74">
        <v>1</v>
      </c>
      <c r="N58" s="130">
        <v>6101</v>
      </c>
      <c r="O58" s="74">
        <v>0</v>
      </c>
      <c r="P58" s="75">
        <v>0</v>
      </c>
      <c r="Q58" s="74">
        <v>0</v>
      </c>
      <c r="R58" s="130">
        <v>0</v>
      </c>
      <c r="S58" s="74">
        <v>0</v>
      </c>
      <c r="T58" s="75">
        <v>0</v>
      </c>
      <c r="U58" s="74">
        <v>0</v>
      </c>
      <c r="V58" s="130">
        <v>0</v>
      </c>
      <c r="W58" s="75">
        <f t="shared" si="13"/>
        <v>0</v>
      </c>
      <c r="X58" s="75">
        <f t="shared" si="14"/>
        <v>0</v>
      </c>
      <c r="Y58" s="393"/>
      <c r="Z58" s="55"/>
      <c r="AA58" s="71">
        <f t="shared" si="15"/>
        <v>0</v>
      </c>
      <c r="AB58" s="71">
        <f t="shared" si="16"/>
        <v>0</v>
      </c>
      <c r="AC58" s="55"/>
      <c r="AD58" s="55"/>
      <c r="AE58" s="55"/>
      <c r="AF58" s="55"/>
      <c r="AG58" s="55"/>
      <c r="AH58" s="55"/>
      <c r="AI58" s="55"/>
      <c r="AJ58" s="55"/>
      <c r="AK58" s="55"/>
      <c r="AL58" s="55"/>
      <c r="AM58" s="55"/>
    </row>
    <row r="59" spans="1:39" s="56" customFormat="1">
      <c r="A59" s="27">
        <v>52</v>
      </c>
      <c r="B59" s="27" t="s">
        <v>122</v>
      </c>
      <c r="C59" s="27" t="s">
        <v>155</v>
      </c>
      <c r="D59" s="26" t="s">
        <v>346</v>
      </c>
      <c r="E59" s="393" t="s">
        <v>201</v>
      </c>
      <c r="F59" s="74">
        <v>1</v>
      </c>
      <c r="G59" s="394">
        <v>6217</v>
      </c>
      <c r="H59" s="394"/>
      <c r="I59" s="74">
        <f t="shared" si="9"/>
        <v>1</v>
      </c>
      <c r="J59" s="395">
        <f t="shared" si="10"/>
        <v>6217</v>
      </c>
      <c r="K59" s="75">
        <f t="shared" si="11"/>
        <v>1</v>
      </c>
      <c r="L59" s="130">
        <f t="shared" si="12"/>
        <v>6217</v>
      </c>
      <c r="M59" s="74">
        <v>1</v>
      </c>
      <c r="N59" s="130">
        <v>6217</v>
      </c>
      <c r="O59" s="74">
        <v>0</v>
      </c>
      <c r="P59" s="75">
        <v>0</v>
      </c>
      <c r="Q59" s="74">
        <v>0</v>
      </c>
      <c r="R59" s="130">
        <v>0</v>
      </c>
      <c r="S59" s="74">
        <v>0</v>
      </c>
      <c r="T59" s="75">
        <v>0</v>
      </c>
      <c r="U59" s="74">
        <v>0</v>
      </c>
      <c r="V59" s="130">
        <v>0</v>
      </c>
      <c r="W59" s="75">
        <f t="shared" si="13"/>
        <v>0</v>
      </c>
      <c r="X59" s="75">
        <f t="shared" si="14"/>
        <v>0</v>
      </c>
      <c r="Y59" s="393"/>
      <c r="Z59" s="55"/>
      <c r="AA59" s="71">
        <f t="shared" si="15"/>
        <v>0</v>
      </c>
      <c r="AB59" s="71">
        <f t="shared" si="16"/>
        <v>0</v>
      </c>
      <c r="AC59" s="55"/>
      <c r="AD59" s="55"/>
      <c r="AE59" s="55"/>
      <c r="AF59" s="55"/>
      <c r="AG59" s="55"/>
      <c r="AH59" s="55"/>
      <c r="AI59" s="55"/>
      <c r="AJ59" s="55"/>
      <c r="AK59" s="55"/>
      <c r="AL59" s="55"/>
      <c r="AM59" s="55"/>
    </row>
    <row r="60" spans="1:39" s="56" customFormat="1">
      <c r="A60" s="27">
        <v>53</v>
      </c>
      <c r="B60" s="27" t="s">
        <v>122</v>
      </c>
      <c r="C60" s="27" t="s">
        <v>156</v>
      </c>
      <c r="D60" s="26" t="s">
        <v>347</v>
      </c>
      <c r="E60" s="393" t="s">
        <v>201</v>
      </c>
      <c r="F60" s="74">
        <v>1</v>
      </c>
      <c r="G60" s="394">
        <v>6870</v>
      </c>
      <c r="H60" s="394"/>
      <c r="I60" s="74">
        <f t="shared" si="9"/>
        <v>1</v>
      </c>
      <c r="J60" s="395">
        <f t="shared" si="10"/>
        <v>6870</v>
      </c>
      <c r="K60" s="75">
        <f t="shared" si="11"/>
        <v>1</v>
      </c>
      <c r="L60" s="130">
        <f t="shared" si="12"/>
        <v>6870</v>
      </c>
      <c r="M60" s="74">
        <v>1</v>
      </c>
      <c r="N60" s="130">
        <v>6870</v>
      </c>
      <c r="O60" s="74">
        <v>0</v>
      </c>
      <c r="P60" s="75">
        <v>0</v>
      </c>
      <c r="Q60" s="74">
        <v>0</v>
      </c>
      <c r="R60" s="130">
        <v>0</v>
      </c>
      <c r="S60" s="74">
        <v>0</v>
      </c>
      <c r="T60" s="75">
        <v>0</v>
      </c>
      <c r="U60" s="74">
        <v>0</v>
      </c>
      <c r="V60" s="130">
        <v>0</v>
      </c>
      <c r="W60" s="75">
        <f t="shared" si="13"/>
        <v>0</v>
      </c>
      <c r="X60" s="75">
        <f t="shared" si="14"/>
        <v>0</v>
      </c>
      <c r="Y60" s="393"/>
      <c r="Z60" s="55"/>
      <c r="AA60" s="71">
        <f t="shared" si="15"/>
        <v>0</v>
      </c>
      <c r="AB60" s="71">
        <f t="shared" si="16"/>
        <v>0</v>
      </c>
      <c r="AC60" s="55"/>
      <c r="AD60" s="55"/>
      <c r="AE60" s="55"/>
      <c r="AF60" s="55"/>
      <c r="AG60" s="55"/>
      <c r="AH60" s="55"/>
      <c r="AI60" s="55"/>
      <c r="AJ60" s="55"/>
      <c r="AK60" s="55"/>
      <c r="AL60" s="55"/>
      <c r="AM60" s="55"/>
    </row>
    <row r="61" spans="1:39" s="56" customFormat="1">
      <c r="A61" s="27">
        <v>54</v>
      </c>
      <c r="B61" s="27" t="s">
        <v>122</v>
      </c>
      <c r="C61" s="27" t="s">
        <v>157</v>
      </c>
      <c r="D61" s="26" t="s">
        <v>348</v>
      </c>
      <c r="E61" s="393" t="s">
        <v>201</v>
      </c>
      <c r="F61" s="74">
        <v>1</v>
      </c>
      <c r="G61" s="394">
        <v>1631.3</v>
      </c>
      <c r="H61" s="394"/>
      <c r="I61" s="74">
        <f t="shared" si="9"/>
        <v>1</v>
      </c>
      <c r="J61" s="395">
        <f t="shared" si="10"/>
        <v>1631.3</v>
      </c>
      <c r="K61" s="75">
        <f t="shared" si="11"/>
        <v>1</v>
      </c>
      <c r="L61" s="130">
        <f t="shared" si="12"/>
        <v>1631.3</v>
      </c>
      <c r="M61" s="74">
        <v>1</v>
      </c>
      <c r="N61" s="130">
        <v>1631.3</v>
      </c>
      <c r="O61" s="74">
        <v>0</v>
      </c>
      <c r="P61" s="75">
        <v>0</v>
      </c>
      <c r="Q61" s="74">
        <v>0</v>
      </c>
      <c r="R61" s="130">
        <v>0</v>
      </c>
      <c r="S61" s="74">
        <v>0</v>
      </c>
      <c r="T61" s="75">
        <v>0</v>
      </c>
      <c r="U61" s="74">
        <v>0</v>
      </c>
      <c r="V61" s="130">
        <v>0</v>
      </c>
      <c r="W61" s="75">
        <f t="shared" si="13"/>
        <v>0</v>
      </c>
      <c r="X61" s="75">
        <f t="shared" si="14"/>
        <v>0</v>
      </c>
      <c r="Y61" s="393"/>
      <c r="Z61" s="55"/>
      <c r="AA61" s="71">
        <f t="shared" si="15"/>
        <v>0</v>
      </c>
      <c r="AB61" s="71">
        <f t="shared" si="16"/>
        <v>0</v>
      </c>
      <c r="AC61" s="55"/>
      <c r="AD61" s="55"/>
      <c r="AE61" s="55"/>
      <c r="AF61" s="55"/>
      <c r="AG61" s="55"/>
      <c r="AH61" s="55"/>
      <c r="AI61" s="55"/>
      <c r="AJ61" s="55"/>
      <c r="AK61" s="55"/>
      <c r="AL61" s="55"/>
      <c r="AM61" s="55"/>
    </row>
    <row r="62" spans="1:39" s="56" customFormat="1">
      <c r="A62" s="27">
        <v>55</v>
      </c>
      <c r="B62" s="27" t="s">
        <v>122</v>
      </c>
      <c r="C62" s="27" t="s">
        <v>158</v>
      </c>
      <c r="D62" s="26" t="s">
        <v>349</v>
      </c>
      <c r="E62" s="393" t="s">
        <v>201</v>
      </c>
      <c r="F62" s="74">
        <v>1</v>
      </c>
      <c r="G62" s="394">
        <v>2000</v>
      </c>
      <c r="H62" s="394"/>
      <c r="I62" s="74">
        <f t="shared" si="9"/>
        <v>1</v>
      </c>
      <c r="J62" s="395">
        <f t="shared" si="10"/>
        <v>2000</v>
      </c>
      <c r="K62" s="75">
        <f t="shared" si="11"/>
        <v>1</v>
      </c>
      <c r="L62" s="130">
        <f t="shared" si="12"/>
        <v>2000</v>
      </c>
      <c r="M62" s="74">
        <v>1</v>
      </c>
      <c r="N62" s="130">
        <v>2000</v>
      </c>
      <c r="O62" s="74">
        <v>0</v>
      </c>
      <c r="P62" s="75">
        <v>0</v>
      </c>
      <c r="Q62" s="74">
        <v>0</v>
      </c>
      <c r="R62" s="130">
        <v>0</v>
      </c>
      <c r="S62" s="74">
        <v>0</v>
      </c>
      <c r="T62" s="75">
        <v>0</v>
      </c>
      <c r="U62" s="74">
        <v>0</v>
      </c>
      <c r="V62" s="130">
        <v>0</v>
      </c>
      <c r="W62" s="75">
        <f t="shared" si="13"/>
        <v>0</v>
      </c>
      <c r="X62" s="75">
        <f t="shared" si="14"/>
        <v>0</v>
      </c>
      <c r="Y62" s="393"/>
      <c r="Z62" s="55"/>
      <c r="AA62" s="71">
        <f t="shared" si="15"/>
        <v>0</v>
      </c>
      <c r="AB62" s="71">
        <f t="shared" si="16"/>
        <v>0</v>
      </c>
      <c r="AC62" s="55"/>
      <c r="AD62" s="55"/>
      <c r="AE62" s="55"/>
      <c r="AF62" s="55"/>
      <c r="AG62" s="55"/>
      <c r="AH62" s="55"/>
      <c r="AI62" s="55"/>
      <c r="AJ62" s="55"/>
      <c r="AK62" s="55"/>
      <c r="AL62" s="55"/>
      <c r="AM62" s="55"/>
    </row>
    <row r="63" spans="1:39" s="56" customFormat="1">
      <c r="A63" s="27">
        <v>56</v>
      </c>
      <c r="B63" s="27" t="s">
        <v>122</v>
      </c>
      <c r="C63" s="27" t="s">
        <v>159</v>
      </c>
      <c r="D63" s="26" t="s">
        <v>350</v>
      </c>
      <c r="E63" s="393" t="s">
        <v>201</v>
      </c>
      <c r="F63" s="74">
        <v>1</v>
      </c>
      <c r="G63" s="394">
        <v>3030</v>
      </c>
      <c r="H63" s="394"/>
      <c r="I63" s="74">
        <f t="shared" si="9"/>
        <v>1</v>
      </c>
      <c r="J63" s="395">
        <f t="shared" si="10"/>
        <v>3030</v>
      </c>
      <c r="K63" s="75">
        <f t="shared" si="11"/>
        <v>1</v>
      </c>
      <c r="L63" s="130">
        <f t="shared" si="12"/>
        <v>3030</v>
      </c>
      <c r="M63" s="74">
        <v>1</v>
      </c>
      <c r="N63" s="130">
        <v>3030</v>
      </c>
      <c r="O63" s="74">
        <v>0</v>
      </c>
      <c r="P63" s="75">
        <v>0</v>
      </c>
      <c r="Q63" s="74">
        <v>0</v>
      </c>
      <c r="R63" s="130">
        <v>0</v>
      </c>
      <c r="S63" s="74">
        <v>0</v>
      </c>
      <c r="T63" s="75">
        <v>0</v>
      </c>
      <c r="U63" s="74">
        <v>0</v>
      </c>
      <c r="V63" s="130">
        <v>0</v>
      </c>
      <c r="W63" s="75">
        <f t="shared" si="13"/>
        <v>0</v>
      </c>
      <c r="X63" s="75">
        <f t="shared" si="14"/>
        <v>0</v>
      </c>
      <c r="Y63" s="393"/>
      <c r="Z63" s="55"/>
      <c r="AA63" s="71">
        <f t="shared" si="15"/>
        <v>0</v>
      </c>
      <c r="AB63" s="71">
        <f t="shared" si="16"/>
        <v>0</v>
      </c>
      <c r="AC63" s="55"/>
      <c r="AD63" s="55"/>
      <c r="AE63" s="55"/>
      <c r="AF63" s="55"/>
      <c r="AG63" s="55"/>
      <c r="AH63" s="55"/>
      <c r="AI63" s="55"/>
      <c r="AJ63" s="55"/>
      <c r="AK63" s="55"/>
      <c r="AL63" s="55"/>
      <c r="AM63" s="55"/>
    </row>
    <row r="64" spans="1:39" s="56" customFormat="1">
      <c r="A64" s="27">
        <v>57</v>
      </c>
      <c r="B64" s="27" t="s">
        <v>122</v>
      </c>
      <c r="C64" s="27" t="s">
        <v>160</v>
      </c>
      <c r="D64" s="26" t="s">
        <v>351</v>
      </c>
      <c r="E64" s="393" t="s">
        <v>201</v>
      </c>
      <c r="F64" s="74">
        <v>1</v>
      </c>
      <c r="G64" s="394">
        <v>3571</v>
      </c>
      <c r="H64" s="394"/>
      <c r="I64" s="74">
        <f t="shared" si="9"/>
        <v>1</v>
      </c>
      <c r="J64" s="395">
        <f t="shared" si="10"/>
        <v>3571</v>
      </c>
      <c r="K64" s="75">
        <f t="shared" si="11"/>
        <v>1</v>
      </c>
      <c r="L64" s="130">
        <f t="shared" si="12"/>
        <v>3571</v>
      </c>
      <c r="M64" s="74">
        <v>1</v>
      </c>
      <c r="N64" s="130">
        <v>3571</v>
      </c>
      <c r="O64" s="74">
        <v>0</v>
      </c>
      <c r="P64" s="75">
        <v>0</v>
      </c>
      <c r="Q64" s="74">
        <v>0</v>
      </c>
      <c r="R64" s="130">
        <v>0</v>
      </c>
      <c r="S64" s="74">
        <v>0</v>
      </c>
      <c r="T64" s="75">
        <v>0</v>
      </c>
      <c r="U64" s="74">
        <v>0</v>
      </c>
      <c r="V64" s="130">
        <v>0</v>
      </c>
      <c r="W64" s="75">
        <f t="shared" si="13"/>
        <v>0</v>
      </c>
      <c r="X64" s="75">
        <f t="shared" si="14"/>
        <v>0</v>
      </c>
      <c r="Y64" s="393"/>
      <c r="Z64" s="55"/>
      <c r="AA64" s="71">
        <f t="shared" si="15"/>
        <v>0</v>
      </c>
      <c r="AB64" s="71">
        <f t="shared" si="16"/>
        <v>0</v>
      </c>
      <c r="AC64" s="55"/>
      <c r="AD64" s="55"/>
      <c r="AE64" s="55"/>
      <c r="AF64" s="55"/>
      <c r="AG64" s="55"/>
      <c r="AH64" s="55"/>
      <c r="AI64" s="55"/>
      <c r="AJ64" s="55"/>
      <c r="AK64" s="55"/>
      <c r="AL64" s="55"/>
      <c r="AM64" s="55"/>
    </row>
    <row r="65" spans="1:39" s="56" customFormat="1">
      <c r="A65" s="27">
        <v>58</v>
      </c>
      <c r="B65" s="27" t="s">
        <v>122</v>
      </c>
      <c r="C65" s="27" t="s">
        <v>161</v>
      </c>
      <c r="D65" s="26" t="s">
        <v>352</v>
      </c>
      <c r="E65" s="393" t="s">
        <v>201</v>
      </c>
      <c r="F65" s="74">
        <v>1</v>
      </c>
      <c r="G65" s="394">
        <v>2312</v>
      </c>
      <c r="H65" s="394"/>
      <c r="I65" s="74">
        <f t="shared" si="9"/>
        <v>1</v>
      </c>
      <c r="J65" s="395">
        <f t="shared" si="10"/>
        <v>2312</v>
      </c>
      <c r="K65" s="75">
        <f t="shared" si="11"/>
        <v>1</v>
      </c>
      <c r="L65" s="130">
        <f t="shared" si="12"/>
        <v>2312</v>
      </c>
      <c r="M65" s="74">
        <v>1</v>
      </c>
      <c r="N65" s="130">
        <v>2312</v>
      </c>
      <c r="O65" s="74">
        <v>0</v>
      </c>
      <c r="P65" s="75">
        <v>0</v>
      </c>
      <c r="Q65" s="74">
        <v>0</v>
      </c>
      <c r="R65" s="130">
        <v>0</v>
      </c>
      <c r="S65" s="74">
        <v>0</v>
      </c>
      <c r="T65" s="75">
        <v>0</v>
      </c>
      <c r="U65" s="74">
        <v>0</v>
      </c>
      <c r="V65" s="130">
        <v>0</v>
      </c>
      <c r="W65" s="75">
        <f t="shared" si="13"/>
        <v>0</v>
      </c>
      <c r="X65" s="75">
        <f t="shared" si="14"/>
        <v>0</v>
      </c>
      <c r="Y65" s="393"/>
      <c r="Z65" s="55"/>
      <c r="AA65" s="71">
        <f t="shared" si="15"/>
        <v>0</v>
      </c>
      <c r="AB65" s="71">
        <f t="shared" si="16"/>
        <v>0</v>
      </c>
      <c r="AC65" s="55"/>
      <c r="AD65" s="55"/>
      <c r="AE65" s="55"/>
      <c r="AF65" s="55"/>
      <c r="AG65" s="55"/>
      <c r="AH65" s="55"/>
      <c r="AI65" s="55"/>
      <c r="AJ65" s="55"/>
      <c r="AK65" s="55"/>
      <c r="AL65" s="55"/>
      <c r="AM65" s="55"/>
    </row>
    <row r="66" spans="1:39" s="56" customFormat="1">
      <c r="A66" s="27">
        <v>59</v>
      </c>
      <c r="B66" s="27" t="s">
        <v>122</v>
      </c>
      <c r="C66" s="27" t="s">
        <v>162</v>
      </c>
      <c r="D66" s="26" t="s">
        <v>353</v>
      </c>
      <c r="E66" s="393" t="s">
        <v>201</v>
      </c>
      <c r="F66" s="74">
        <v>1</v>
      </c>
      <c r="G66" s="394">
        <v>1790</v>
      </c>
      <c r="H66" s="394"/>
      <c r="I66" s="74">
        <f t="shared" si="9"/>
        <v>1</v>
      </c>
      <c r="J66" s="395">
        <f t="shared" si="10"/>
        <v>1790</v>
      </c>
      <c r="K66" s="75">
        <f t="shared" si="11"/>
        <v>1</v>
      </c>
      <c r="L66" s="130">
        <f t="shared" si="12"/>
        <v>1790</v>
      </c>
      <c r="M66" s="74">
        <v>1</v>
      </c>
      <c r="N66" s="130">
        <v>1790</v>
      </c>
      <c r="O66" s="74">
        <v>0</v>
      </c>
      <c r="P66" s="75">
        <v>0</v>
      </c>
      <c r="Q66" s="74">
        <v>0</v>
      </c>
      <c r="R66" s="130">
        <v>0</v>
      </c>
      <c r="S66" s="74">
        <v>0</v>
      </c>
      <c r="T66" s="75">
        <v>0</v>
      </c>
      <c r="U66" s="74">
        <v>0</v>
      </c>
      <c r="V66" s="130">
        <v>0</v>
      </c>
      <c r="W66" s="75">
        <f t="shared" si="13"/>
        <v>0</v>
      </c>
      <c r="X66" s="75">
        <f t="shared" si="14"/>
        <v>0</v>
      </c>
      <c r="Y66" s="393"/>
      <c r="Z66" s="55"/>
      <c r="AA66" s="71">
        <f t="shared" si="15"/>
        <v>0</v>
      </c>
      <c r="AB66" s="71">
        <f t="shared" si="16"/>
        <v>0</v>
      </c>
      <c r="AC66" s="55"/>
      <c r="AD66" s="55"/>
      <c r="AE66" s="55"/>
      <c r="AF66" s="55"/>
      <c r="AG66" s="55"/>
      <c r="AH66" s="55"/>
      <c r="AI66" s="55"/>
      <c r="AJ66" s="55"/>
      <c r="AK66" s="55"/>
      <c r="AL66" s="55"/>
      <c r="AM66" s="55"/>
    </row>
    <row r="67" spans="1:39" s="56" customFormat="1">
      <c r="A67" s="27">
        <v>60</v>
      </c>
      <c r="B67" s="27" t="s">
        <v>122</v>
      </c>
      <c r="C67" s="27" t="s">
        <v>203</v>
      </c>
      <c r="D67" s="26" t="s">
        <v>354</v>
      </c>
      <c r="E67" s="393" t="s">
        <v>201</v>
      </c>
      <c r="F67" s="74">
        <v>1</v>
      </c>
      <c r="G67" s="394">
        <v>3170</v>
      </c>
      <c r="H67" s="394"/>
      <c r="I67" s="74">
        <f t="shared" si="9"/>
        <v>1</v>
      </c>
      <c r="J67" s="395">
        <f t="shared" si="10"/>
        <v>3170</v>
      </c>
      <c r="K67" s="75">
        <f t="shared" si="11"/>
        <v>1</v>
      </c>
      <c r="L67" s="130">
        <f t="shared" si="12"/>
        <v>3170</v>
      </c>
      <c r="M67" s="74">
        <v>1</v>
      </c>
      <c r="N67" s="130">
        <v>3170</v>
      </c>
      <c r="O67" s="74">
        <v>0</v>
      </c>
      <c r="P67" s="75">
        <v>0</v>
      </c>
      <c r="Q67" s="74">
        <v>0</v>
      </c>
      <c r="R67" s="130">
        <v>0</v>
      </c>
      <c r="S67" s="74">
        <v>0</v>
      </c>
      <c r="T67" s="75">
        <v>0</v>
      </c>
      <c r="U67" s="74">
        <v>0</v>
      </c>
      <c r="V67" s="130">
        <v>0</v>
      </c>
      <c r="W67" s="75">
        <f t="shared" si="13"/>
        <v>0</v>
      </c>
      <c r="X67" s="75">
        <f t="shared" si="14"/>
        <v>0</v>
      </c>
      <c r="Y67" s="393"/>
      <c r="Z67" s="55"/>
      <c r="AA67" s="71">
        <f t="shared" si="15"/>
        <v>0</v>
      </c>
      <c r="AB67" s="71">
        <f t="shared" si="16"/>
        <v>0</v>
      </c>
      <c r="AC67" s="55"/>
      <c r="AD67" s="55"/>
      <c r="AE67" s="55"/>
      <c r="AF67" s="55"/>
      <c r="AG67" s="55"/>
      <c r="AH67" s="55"/>
      <c r="AI67" s="55"/>
      <c r="AJ67" s="55"/>
      <c r="AK67" s="55"/>
      <c r="AL67" s="55"/>
      <c r="AM67" s="55"/>
    </row>
    <row r="68" spans="1:39" s="56" customFormat="1">
      <c r="A68" s="27">
        <v>61</v>
      </c>
      <c r="B68" s="27" t="s">
        <v>122</v>
      </c>
      <c r="C68" s="27" t="s">
        <v>163</v>
      </c>
      <c r="D68" s="26" t="s">
        <v>355</v>
      </c>
      <c r="E68" s="393" t="s">
        <v>201</v>
      </c>
      <c r="F68" s="74">
        <v>1</v>
      </c>
      <c r="G68" s="394">
        <v>3620</v>
      </c>
      <c r="H68" s="394"/>
      <c r="I68" s="74">
        <f t="shared" si="9"/>
        <v>1</v>
      </c>
      <c r="J68" s="395">
        <f t="shared" si="10"/>
        <v>3620</v>
      </c>
      <c r="K68" s="75">
        <f t="shared" si="11"/>
        <v>1</v>
      </c>
      <c r="L68" s="130">
        <f t="shared" si="12"/>
        <v>3620</v>
      </c>
      <c r="M68" s="74">
        <v>1</v>
      </c>
      <c r="N68" s="130">
        <v>3620</v>
      </c>
      <c r="O68" s="74">
        <v>0</v>
      </c>
      <c r="P68" s="75">
        <v>0</v>
      </c>
      <c r="Q68" s="74">
        <v>0</v>
      </c>
      <c r="R68" s="130">
        <v>0</v>
      </c>
      <c r="S68" s="74">
        <v>0</v>
      </c>
      <c r="T68" s="75">
        <v>0</v>
      </c>
      <c r="U68" s="74">
        <v>0</v>
      </c>
      <c r="V68" s="130">
        <v>0</v>
      </c>
      <c r="W68" s="75">
        <f t="shared" si="13"/>
        <v>0</v>
      </c>
      <c r="X68" s="75">
        <f t="shared" si="14"/>
        <v>0</v>
      </c>
      <c r="Y68" s="393"/>
      <c r="Z68" s="55"/>
      <c r="AA68" s="71">
        <f t="shared" si="15"/>
        <v>0</v>
      </c>
      <c r="AB68" s="71">
        <f t="shared" si="16"/>
        <v>0</v>
      </c>
      <c r="AC68" s="55"/>
      <c r="AD68" s="55"/>
      <c r="AE68" s="55"/>
      <c r="AF68" s="55"/>
      <c r="AG68" s="55"/>
      <c r="AH68" s="55"/>
      <c r="AI68" s="55"/>
      <c r="AJ68" s="55"/>
      <c r="AK68" s="55"/>
      <c r="AL68" s="55"/>
      <c r="AM68" s="55"/>
    </row>
    <row r="69" spans="1:39" s="56" customFormat="1">
      <c r="A69" s="27">
        <v>62</v>
      </c>
      <c r="B69" s="27" t="s">
        <v>122</v>
      </c>
      <c r="C69" s="27" t="s">
        <v>164</v>
      </c>
      <c r="D69" s="26" t="s">
        <v>356</v>
      </c>
      <c r="E69" s="393" t="s">
        <v>201</v>
      </c>
      <c r="F69" s="74">
        <v>1</v>
      </c>
      <c r="G69" s="394">
        <v>3800</v>
      </c>
      <c r="H69" s="394"/>
      <c r="I69" s="74">
        <f t="shared" si="9"/>
        <v>1</v>
      </c>
      <c r="J69" s="395">
        <f t="shared" si="10"/>
        <v>3800</v>
      </c>
      <c r="K69" s="75">
        <f t="shared" si="11"/>
        <v>1</v>
      </c>
      <c r="L69" s="130">
        <f t="shared" si="12"/>
        <v>3800</v>
      </c>
      <c r="M69" s="74">
        <v>1</v>
      </c>
      <c r="N69" s="130">
        <v>3800</v>
      </c>
      <c r="O69" s="74">
        <v>0</v>
      </c>
      <c r="P69" s="75">
        <v>0</v>
      </c>
      <c r="Q69" s="74">
        <v>0</v>
      </c>
      <c r="R69" s="130">
        <v>0</v>
      </c>
      <c r="S69" s="74">
        <v>0</v>
      </c>
      <c r="T69" s="75">
        <v>0</v>
      </c>
      <c r="U69" s="74">
        <v>0</v>
      </c>
      <c r="V69" s="130">
        <v>0</v>
      </c>
      <c r="W69" s="75">
        <f t="shared" si="13"/>
        <v>0</v>
      </c>
      <c r="X69" s="75">
        <f t="shared" si="14"/>
        <v>0</v>
      </c>
      <c r="Y69" s="393"/>
      <c r="Z69" s="55"/>
      <c r="AA69" s="71">
        <f t="shared" si="15"/>
        <v>0</v>
      </c>
      <c r="AB69" s="71">
        <f t="shared" si="16"/>
        <v>0</v>
      </c>
      <c r="AC69" s="55"/>
      <c r="AD69" s="55"/>
      <c r="AE69" s="55"/>
      <c r="AF69" s="55"/>
      <c r="AG69" s="55"/>
      <c r="AH69" s="55"/>
      <c r="AI69" s="55"/>
      <c r="AJ69" s="55"/>
      <c r="AK69" s="55"/>
      <c r="AL69" s="55"/>
      <c r="AM69" s="55"/>
    </row>
    <row r="70" spans="1:39" s="56" customFormat="1">
      <c r="A70" s="27">
        <v>63</v>
      </c>
      <c r="B70" s="27" t="s">
        <v>122</v>
      </c>
      <c r="C70" s="27" t="s">
        <v>165</v>
      </c>
      <c r="D70" s="26" t="s">
        <v>357</v>
      </c>
      <c r="E70" s="393" t="s">
        <v>201</v>
      </c>
      <c r="F70" s="74">
        <v>1</v>
      </c>
      <c r="G70" s="394">
        <v>5780</v>
      </c>
      <c r="H70" s="394"/>
      <c r="I70" s="74">
        <f t="shared" si="9"/>
        <v>1</v>
      </c>
      <c r="J70" s="395">
        <f t="shared" si="10"/>
        <v>5780</v>
      </c>
      <c r="K70" s="75">
        <f t="shared" si="11"/>
        <v>1</v>
      </c>
      <c r="L70" s="130">
        <f t="shared" si="12"/>
        <v>5780</v>
      </c>
      <c r="M70" s="74">
        <v>1</v>
      </c>
      <c r="N70" s="130">
        <v>5780</v>
      </c>
      <c r="O70" s="74">
        <v>0</v>
      </c>
      <c r="P70" s="75">
        <v>0</v>
      </c>
      <c r="Q70" s="74">
        <v>0</v>
      </c>
      <c r="R70" s="130">
        <v>0</v>
      </c>
      <c r="S70" s="74">
        <v>0</v>
      </c>
      <c r="T70" s="75">
        <v>0</v>
      </c>
      <c r="U70" s="74">
        <v>0</v>
      </c>
      <c r="V70" s="130">
        <v>0</v>
      </c>
      <c r="W70" s="75">
        <f t="shared" si="13"/>
        <v>0</v>
      </c>
      <c r="X70" s="75">
        <f t="shared" si="14"/>
        <v>0</v>
      </c>
      <c r="Y70" s="393"/>
      <c r="Z70" s="55"/>
      <c r="AA70" s="71">
        <f t="shared" si="15"/>
        <v>0</v>
      </c>
      <c r="AB70" s="71">
        <f t="shared" si="16"/>
        <v>0</v>
      </c>
      <c r="AC70" s="55"/>
      <c r="AD70" s="55"/>
      <c r="AE70" s="55"/>
      <c r="AF70" s="55"/>
      <c r="AG70" s="55"/>
      <c r="AH70" s="55"/>
      <c r="AI70" s="55"/>
      <c r="AJ70" s="55"/>
      <c r="AK70" s="55"/>
      <c r="AL70" s="55"/>
      <c r="AM70" s="55"/>
    </row>
    <row r="71" spans="1:39" s="56" customFormat="1">
      <c r="A71" s="27">
        <v>64</v>
      </c>
      <c r="B71" s="27" t="s">
        <v>122</v>
      </c>
      <c r="C71" s="27" t="s">
        <v>166</v>
      </c>
      <c r="D71" s="26" t="s">
        <v>358</v>
      </c>
      <c r="E71" s="393" t="s">
        <v>201</v>
      </c>
      <c r="F71" s="74">
        <v>1</v>
      </c>
      <c r="G71" s="394">
        <v>2020</v>
      </c>
      <c r="H71" s="394"/>
      <c r="I71" s="74">
        <f t="shared" si="9"/>
        <v>1</v>
      </c>
      <c r="J71" s="395">
        <f t="shared" si="10"/>
        <v>2020</v>
      </c>
      <c r="K71" s="75">
        <f t="shared" si="11"/>
        <v>1</v>
      </c>
      <c r="L71" s="130">
        <f t="shared" si="12"/>
        <v>2020</v>
      </c>
      <c r="M71" s="74">
        <v>1</v>
      </c>
      <c r="N71" s="130">
        <v>2020</v>
      </c>
      <c r="O71" s="74">
        <v>0</v>
      </c>
      <c r="P71" s="75">
        <v>0</v>
      </c>
      <c r="Q71" s="74">
        <v>0</v>
      </c>
      <c r="R71" s="130">
        <v>0</v>
      </c>
      <c r="S71" s="74">
        <v>0</v>
      </c>
      <c r="T71" s="75">
        <v>0</v>
      </c>
      <c r="U71" s="74">
        <v>0</v>
      </c>
      <c r="V71" s="130">
        <v>0</v>
      </c>
      <c r="W71" s="75">
        <f t="shared" si="13"/>
        <v>0</v>
      </c>
      <c r="X71" s="75">
        <f t="shared" si="14"/>
        <v>0</v>
      </c>
      <c r="Y71" s="393"/>
      <c r="Z71" s="55"/>
      <c r="AA71" s="71">
        <f t="shared" si="15"/>
        <v>0</v>
      </c>
      <c r="AB71" s="71">
        <f t="shared" si="16"/>
        <v>0</v>
      </c>
      <c r="AC71" s="55"/>
      <c r="AD71" s="55"/>
      <c r="AE71" s="55"/>
      <c r="AF71" s="55"/>
      <c r="AG71" s="55"/>
      <c r="AH71" s="55"/>
      <c r="AI71" s="55"/>
      <c r="AJ71" s="55"/>
      <c r="AK71" s="55"/>
      <c r="AL71" s="55"/>
      <c r="AM71" s="55"/>
    </row>
    <row r="72" spans="1:39" s="56" customFormat="1">
      <c r="A72" s="27">
        <v>65</v>
      </c>
      <c r="B72" s="27" t="s">
        <v>122</v>
      </c>
      <c r="C72" s="27" t="s">
        <v>167</v>
      </c>
      <c r="D72" s="26" t="s">
        <v>359</v>
      </c>
      <c r="E72" s="393" t="s">
        <v>204</v>
      </c>
      <c r="F72" s="74">
        <v>1</v>
      </c>
      <c r="G72" s="394">
        <v>8657</v>
      </c>
      <c r="H72" s="394"/>
      <c r="I72" s="74">
        <f t="shared" ref="I72:J103" si="19">K72+Q72</f>
        <v>1</v>
      </c>
      <c r="J72" s="395">
        <f t="shared" ref="J72:J103" si="20">L72+R72</f>
        <v>8657</v>
      </c>
      <c r="K72" s="75">
        <f t="shared" ref="K72:L103" si="21">M72+O72</f>
        <v>1</v>
      </c>
      <c r="L72" s="130">
        <f t="shared" ref="L72:L103" si="22">N72+P72</f>
        <v>8657</v>
      </c>
      <c r="M72" s="74">
        <v>1</v>
      </c>
      <c r="N72" s="130">
        <v>8657</v>
      </c>
      <c r="O72" s="74">
        <v>0</v>
      </c>
      <c r="P72" s="75">
        <v>0</v>
      </c>
      <c r="Q72" s="74">
        <v>0</v>
      </c>
      <c r="R72" s="130">
        <v>0</v>
      </c>
      <c r="S72" s="74">
        <v>0</v>
      </c>
      <c r="T72" s="75">
        <v>0</v>
      </c>
      <c r="U72" s="74">
        <v>0</v>
      </c>
      <c r="V72" s="130">
        <v>0</v>
      </c>
      <c r="W72" s="75">
        <f t="shared" ref="W72:X103" si="23">S72+U72</f>
        <v>0</v>
      </c>
      <c r="X72" s="75">
        <f t="shared" ref="X72:X103" si="24">T72+V72</f>
        <v>0</v>
      </c>
      <c r="Y72" s="393"/>
      <c r="Z72" s="55"/>
      <c r="AA72" s="71">
        <f t="shared" si="15"/>
        <v>0</v>
      </c>
      <c r="AB72" s="71">
        <f t="shared" si="16"/>
        <v>0</v>
      </c>
      <c r="AC72" s="55"/>
      <c r="AD72" s="55"/>
      <c r="AE72" s="55"/>
      <c r="AF72" s="55"/>
      <c r="AG72" s="55"/>
      <c r="AH72" s="55"/>
      <c r="AI72" s="55"/>
      <c r="AJ72" s="55"/>
      <c r="AK72" s="55"/>
      <c r="AL72" s="55"/>
      <c r="AM72" s="55"/>
    </row>
    <row r="73" spans="1:39" s="56" customFormat="1">
      <c r="A73" s="27">
        <v>66</v>
      </c>
      <c r="B73" s="27" t="s">
        <v>122</v>
      </c>
      <c r="C73" s="27" t="s">
        <v>168</v>
      </c>
      <c r="D73" s="26" t="s">
        <v>360</v>
      </c>
      <c r="E73" s="393" t="s">
        <v>204</v>
      </c>
      <c r="F73" s="74">
        <v>1</v>
      </c>
      <c r="G73" s="394">
        <v>1588</v>
      </c>
      <c r="H73" s="394"/>
      <c r="I73" s="74">
        <f t="shared" si="19"/>
        <v>1</v>
      </c>
      <c r="J73" s="395">
        <f t="shared" si="20"/>
        <v>1588</v>
      </c>
      <c r="K73" s="75">
        <f t="shared" si="21"/>
        <v>1</v>
      </c>
      <c r="L73" s="130">
        <f t="shared" si="22"/>
        <v>1588</v>
      </c>
      <c r="M73" s="74">
        <v>1</v>
      </c>
      <c r="N73" s="130">
        <v>1588</v>
      </c>
      <c r="O73" s="74">
        <v>0</v>
      </c>
      <c r="P73" s="75">
        <v>0</v>
      </c>
      <c r="Q73" s="74">
        <v>0</v>
      </c>
      <c r="R73" s="130">
        <v>0</v>
      </c>
      <c r="S73" s="74">
        <v>0</v>
      </c>
      <c r="T73" s="75">
        <v>0</v>
      </c>
      <c r="U73" s="74">
        <v>0</v>
      </c>
      <c r="V73" s="130">
        <v>0</v>
      </c>
      <c r="W73" s="75">
        <f t="shared" si="23"/>
        <v>0</v>
      </c>
      <c r="X73" s="75">
        <f t="shared" si="24"/>
        <v>0</v>
      </c>
      <c r="Y73" s="393"/>
      <c r="Z73" s="55"/>
      <c r="AA73" s="71">
        <f t="shared" si="15"/>
        <v>0</v>
      </c>
      <c r="AB73" s="71">
        <f t="shared" si="16"/>
        <v>0</v>
      </c>
      <c r="AC73" s="55"/>
      <c r="AD73" s="55"/>
      <c r="AE73" s="55"/>
      <c r="AF73" s="55"/>
      <c r="AG73" s="55"/>
      <c r="AH73" s="55"/>
      <c r="AI73" s="55"/>
      <c r="AJ73" s="55"/>
      <c r="AK73" s="55"/>
      <c r="AL73" s="55"/>
      <c r="AM73" s="55"/>
    </row>
    <row r="74" spans="1:39" s="56" customFormat="1">
      <c r="A74" s="27">
        <v>67</v>
      </c>
      <c r="B74" s="27" t="s">
        <v>122</v>
      </c>
      <c r="C74" s="27" t="s">
        <v>169</v>
      </c>
      <c r="D74" s="26" t="s">
        <v>361</v>
      </c>
      <c r="E74" s="393" t="s">
        <v>204</v>
      </c>
      <c r="F74" s="74">
        <v>1</v>
      </c>
      <c r="G74" s="394">
        <v>1586.7</v>
      </c>
      <c r="H74" s="394"/>
      <c r="I74" s="74">
        <f t="shared" si="19"/>
        <v>1</v>
      </c>
      <c r="J74" s="395">
        <f t="shared" si="20"/>
        <v>1586.7</v>
      </c>
      <c r="K74" s="75">
        <f t="shared" si="21"/>
        <v>1</v>
      </c>
      <c r="L74" s="130">
        <f t="shared" si="22"/>
        <v>1586.7</v>
      </c>
      <c r="M74" s="74">
        <v>1</v>
      </c>
      <c r="N74" s="398">
        <v>1586.7</v>
      </c>
      <c r="O74" s="74">
        <v>0</v>
      </c>
      <c r="P74" s="75">
        <v>0</v>
      </c>
      <c r="Q74" s="74">
        <v>0</v>
      </c>
      <c r="R74" s="130">
        <v>0</v>
      </c>
      <c r="S74" s="74">
        <v>0</v>
      </c>
      <c r="T74" s="75">
        <v>0</v>
      </c>
      <c r="U74" s="74">
        <v>0</v>
      </c>
      <c r="V74" s="130">
        <v>0</v>
      </c>
      <c r="W74" s="75">
        <f t="shared" si="23"/>
        <v>0</v>
      </c>
      <c r="X74" s="75">
        <f t="shared" si="24"/>
        <v>0</v>
      </c>
      <c r="Y74" s="393"/>
      <c r="Z74" s="55"/>
      <c r="AA74" s="71">
        <f t="shared" si="15"/>
        <v>0</v>
      </c>
      <c r="AB74" s="71">
        <f t="shared" si="16"/>
        <v>0</v>
      </c>
      <c r="AC74" s="55"/>
      <c r="AD74" s="55"/>
      <c r="AE74" s="55"/>
      <c r="AF74" s="55"/>
      <c r="AG74" s="55"/>
      <c r="AH74" s="55"/>
      <c r="AI74" s="55"/>
      <c r="AJ74" s="55"/>
      <c r="AK74" s="55"/>
      <c r="AL74" s="55"/>
      <c r="AM74" s="55"/>
    </row>
    <row r="75" spans="1:39" s="56" customFormat="1">
      <c r="A75" s="27">
        <v>68</v>
      </c>
      <c r="B75" s="27" t="s">
        <v>122</v>
      </c>
      <c r="C75" s="27" t="s">
        <v>170</v>
      </c>
      <c r="D75" s="26" t="s">
        <v>362</v>
      </c>
      <c r="E75" s="393" t="s">
        <v>201</v>
      </c>
      <c r="F75" s="74">
        <v>1</v>
      </c>
      <c r="G75" s="394">
        <v>2400</v>
      </c>
      <c r="H75" s="394"/>
      <c r="I75" s="74">
        <f t="shared" si="19"/>
        <v>1</v>
      </c>
      <c r="J75" s="395">
        <f t="shared" si="20"/>
        <v>2400</v>
      </c>
      <c r="K75" s="75">
        <f t="shared" si="21"/>
        <v>1</v>
      </c>
      <c r="L75" s="130">
        <f t="shared" si="22"/>
        <v>2400</v>
      </c>
      <c r="M75" s="74">
        <v>1</v>
      </c>
      <c r="N75" s="130">
        <v>2400</v>
      </c>
      <c r="O75" s="74">
        <v>0</v>
      </c>
      <c r="P75" s="75">
        <v>0</v>
      </c>
      <c r="Q75" s="74">
        <v>0</v>
      </c>
      <c r="R75" s="130">
        <v>0</v>
      </c>
      <c r="S75" s="74">
        <v>0</v>
      </c>
      <c r="T75" s="75">
        <v>0</v>
      </c>
      <c r="U75" s="74">
        <v>0</v>
      </c>
      <c r="V75" s="130">
        <v>0</v>
      </c>
      <c r="W75" s="75">
        <f t="shared" si="23"/>
        <v>0</v>
      </c>
      <c r="X75" s="75">
        <f t="shared" si="24"/>
        <v>0</v>
      </c>
      <c r="Y75" s="393"/>
      <c r="Z75" s="55"/>
      <c r="AA75" s="71">
        <f t="shared" si="15"/>
        <v>0</v>
      </c>
      <c r="AB75" s="71">
        <f t="shared" si="16"/>
        <v>0</v>
      </c>
      <c r="AC75" s="55"/>
      <c r="AD75" s="55"/>
      <c r="AE75" s="55"/>
      <c r="AF75" s="55"/>
      <c r="AG75" s="55"/>
      <c r="AH75" s="55"/>
      <c r="AI75" s="55"/>
      <c r="AJ75" s="55"/>
      <c r="AK75" s="55"/>
      <c r="AL75" s="55"/>
      <c r="AM75" s="55"/>
    </row>
    <row r="76" spans="1:39" s="56" customFormat="1">
      <c r="A76" s="27">
        <v>69</v>
      </c>
      <c r="B76" s="27" t="s">
        <v>122</v>
      </c>
      <c r="C76" s="27" t="s">
        <v>171</v>
      </c>
      <c r="D76" s="26" t="s">
        <v>363</v>
      </c>
      <c r="E76" s="393" t="s">
        <v>201</v>
      </c>
      <c r="F76" s="74">
        <v>1</v>
      </c>
      <c r="G76" s="394">
        <v>1756.6</v>
      </c>
      <c r="H76" s="394"/>
      <c r="I76" s="74">
        <f t="shared" si="19"/>
        <v>1</v>
      </c>
      <c r="J76" s="395">
        <f t="shared" si="20"/>
        <v>1756.6</v>
      </c>
      <c r="K76" s="75">
        <f t="shared" si="21"/>
        <v>1</v>
      </c>
      <c r="L76" s="130">
        <f t="shared" si="22"/>
        <v>1756.6</v>
      </c>
      <c r="M76" s="74">
        <v>1</v>
      </c>
      <c r="N76" s="398">
        <v>1756.6</v>
      </c>
      <c r="O76" s="74">
        <v>0</v>
      </c>
      <c r="P76" s="75">
        <v>0</v>
      </c>
      <c r="Q76" s="74">
        <v>0</v>
      </c>
      <c r="R76" s="130">
        <v>0</v>
      </c>
      <c r="S76" s="74">
        <v>0</v>
      </c>
      <c r="T76" s="75">
        <v>0</v>
      </c>
      <c r="U76" s="74">
        <v>0</v>
      </c>
      <c r="V76" s="130">
        <v>0</v>
      </c>
      <c r="W76" s="75">
        <f t="shared" si="23"/>
        <v>0</v>
      </c>
      <c r="X76" s="75">
        <f t="shared" si="24"/>
        <v>0</v>
      </c>
      <c r="Y76" s="393"/>
      <c r="Z76" s="55"/>
      <c r="AA76" s="71">
        <f t="shared" si="15"/>
        <v>0</v>
      </c>
      <c r="AB76" s="71">
        <f t="shared" si="16"/>
        <v>0</v>
      </c>
      <c r="AC76" s="55"/>
      <c r="AD76" s="55"/>
      <c r="AE76" s="55"/>
      <c r="AF76" s="55"/>
      <c r="AG76" s="55"/>
      <c r="AH76" s="55"/>
      <c r="AI76" s="55"/>
      <c r="AJ76" s="55"/>
      <c r="AK76" s="55"/>
      <c r="AL76" s="55"/>
      <c r="AM76" s="55"/>
    </row>
    <row r="77" spans="1:39" s="56" customFormat="1">
      <c r="A77" s="27">
        <v>70</v>
      </c>
      <c r="B77" s="27" t="s">
        <v>122</v>
      </c>
      <c r="C77" s="27" t="s">
        <v>172</v>
      </c>
      <c r="D77" s="26" t="s">
        <v>364</v>
      </c>
      <c r="E77" s="393" t="s">
        <v>204</v>
      </c>
      <c r="F77" s="74">
        <v>1</v>
      </c>
      <c r="G77" s="394">
        <v>1530</v>
      </c>
      <c r="H77" s="394"/>
      <c r="I77" s="74">
        <f t="shared" si="19"/>
        <v>1</v>
      </c>
      <c r="J77" s="395">
        <f t="shared" si="20"/>
        <v>1530</v>
      </c>
      <c r="K77" s="75">
        <f t="shared" si="21"/>
        <v>1</v>
      </c>
      <c r="L77" s="130">
        <f t="shared" si="22"/>
        <v>1530</v>
      </c>
      <c r="M77" s="74">
        <v>1</v>
      </c>
      <c r="N77" s="130">
        <v>1530</v>
      </c>
      <c r="O77" s="74">
        <v>0</v>
      </c>
      <c r="P77" s="75">
        <v>0</v>
      </c>
      <c r="Q77" s="74">
        <v>0</v>
      </c>
      <c r="R77" s="130">
        <v>0</v>
      </c>
      <c r="S77" s="74">
        <v>0</v>
      </c>
      <c r="T77" s="75">
        <v>0</v>
      </c>
      <c r="U77" s="74">
        <v>0</v>
      </c>
      <c r="V77" s="130">
        <v>0</v>
      </c>
      <c r="W77" s="75">
        <f t="shared" si="23"/>
        <v>0</v>
      </c>
      <c r="X77" s="75">
        <f t="shared" si="24"/>
        <v>0</v>
      </c>
      <c r="Y77" s="393"/>
      <c r="Z77" s="55"/>
      <c r="AA77" s="71">
        <f t="shared" si="15"/>
        <v>0</v>
      </c>
      <c r="AB77" s="71">
        <f t="shared" si="16"/>
        <v>0</v>
      </c>
      <c r="AC77" s="55"/>
      <c r="AD77" s="55"/>
      <c r="AE77" s="55"/>
      <c r="AF77" s="55"/>
      <c r="AG77" s="55"/>
      <c r="AH77" s="55"/>
      <c r="AI77" s="55"/>
      <c r="AJ77" s="55"/>
      <c r="AK77" s="55"/>
      <c r="AL77" s="55"/>
      <c r="AM77" s="55"/>
    </row>
    <row r="78" spans="1:39" s="56" customFormat="1">
      <c r="A78" s="27">
        <v>71</v>
      </c>
      <c r="B78" s="27" t="s">
        <v>122</v>
      </c>
      <c r="C78" s="27" t="s">
        <v>173</v>
      </c>
      <c r="D78" s="26" t="s">
        <v>365</v>
      </c>
      <c r="E78" s="393" t="s">
        <v>204</v>
      </c>
      <c r="F78" s="74">
        <v>1</v>
      </c>
      <c r="G78" s="394">
        <v>1985.8</v>
      </c>
      <c r="H78" s="394"/>
      <c r="I78" s="74">
        <f t="shared" si="19"/>
        <v>1</v>
      </c>
      <c r="J78" s="395">
        <f t="shared" si="20"/>
        <v>1985.8</v>
      </c>
      <c r="K78" s="75">
        <f t="shared" si="21"/>
        <v>1</v>
      </c>
      <c r="L78" s="130">
        <f t="shared" si="22"/>
        <v>1985.8</v>
      </c>
      <c r="M78" s="74">
        <v>1</v>
      </c>
      <c r="N78" s="398">
        <v>1985.8</v>
      </c>
      <c r="O78" s="74">
        <v>0</v>
      </c>
      <c r="P78" s="75">
        <v>0</v>
      </c>
      <c r="Q78" s="74">
        <v>0</v>
      </c>
      <c r="R78" s="130">
        <v>0</v>
      </c>
      <c r="S78" s="74">
        <v>0</v>
      </c>
      <c r="T78" s="75">
        <v>0</v>
      </c>
      <c r="U78" s="74">
        <v>0</v>
      </c>
      <c r="V78" s="130">
        <v>0</v>
      </c>
      <c r="W78" s="75">
        <f t="shared" si="23"/>
        <v>0</v>
      </c>
      <c r="X78" s="75">
        <f t="shared" si="24"/>
        <v>0</v>
      </c>
      <c r="Y78" s="393"/>
      <c r="Z78" s="55"/>
      <c r="AA78" s="71">
        <f t="shared" si="15"/>
        <v>0</v>
      </c>
      <c r="AB78" s="71">
        <f t="shared" si="16"/>
        <v>0</v>
      </c>
      <c r="AC78" s="55"/>
      <c r="AD78" s="55"/>
      <c r="AE78" s="55"/>
      <c r="AF78" s="55"/>
      <c r="AG78" s="55"/>
      <c r="AH78" s="55"/>
      <c r="AI78" s="55"/>
      <c r="AJ78" s="55"/>
      <c r="AK78" s="55"/>
      <c r="AL78" s="55"/>
      <c r="AM78" s="55"/>
    </row>
    <row r="79" spans="1:39" s="56" customFormat="1">
      <c r="A79" s="27">
        <v>72</v>
      </c>
      <c r="B79" s="27" t="s">
        <v>122</v>
      </c>
      <c r="C79" s="27" t="s">
        <v>174</v>
      </c>
      <c r="D79" s="26" t="s">
        <v>366</v>
      </c>
      <c r="E79" s="393" t="s">
        <v>204</v>
      </c>
      <c r="F79" s="74">
        <v>1</v>
      </c>
      <c r="G79" s="394">
        <v>1577</v>
      </c>
      <c r="H79" s="394"/>
      <c r="I79" s="74">
        <f t="shared" si="19"/>
        <v>1</v>
      </c>
      <c r="J79" s="395">
        <f t="shared" si="20"/>
        <v>1577</v>
      </c>
      <c r="K79" s="75">
        <f t="shared" si="21"/>
        <v>1</v>
      </c>
      <c r="L79" s="130">
        <f t="shared" si="22"/>
        <v>1577</v>
      </c>
      <c r="M79" s="74">
        <v>1</v>
      </c>
      <c r="N79" s="130">
        <v>1577</v>
      </c>
      <c r="O79" s="74">
        <v>0</v>
      </c>
      <c r="P79" s="75">
        <v>0</v>
      </c>
      <c r="Q79" s="74">
        <v>0</v>
      </c>
      <c r="R79" s="130">
        <v>0</v>
      </c>
      <c r="S79" s="74">
        <v>0</v>
      </c>
      <c r="T79" s="75">
        <v>0</v>
      </c>
      <c r="U79" s="74">
        <v>0</v>
      </c>
      <c r="V79" s="130">
        <v>0</v>
      </c>
      <c r="W79" s="75">
        <f t="shared" si="23"/>
        <v>0</v>
      </c>
      <c r="X79" s="75">
        <f t="shared" si="24"/>
        <v>0</v>
      </c>
      <c r="Y79" s="393"/>
      <c r="Z79" s="55"/>
      <c r="AA79" s="71">
        <f t="shared" si="15"/>
        <v>0</v>
      </c>
      <c r="AB79" s="71">
        <f t="shared" si="16"/>
        <v>0</v>
      </c>
      <c r="AC79" s="55"/>
      <c r="AD79" s="55"/>
      <c r="AE79" s="55"/>
      <c r="AF79" s="55"/>
      <c r="AG79" s="55"/>
      <c r="AH79" s="55"/>
      <c r="AI79" s="55"/>
      <c r="AJ79" s="55"/>
      <c r="AK79" s="55"/>
      <c r="AL79" s="55"/>
      <c r="AM79" s="55"/>
    </row>
    <row r="80" spans="1:39" s="56" customFormat="1">
      <c r="A80" s="27">
        <v>73</v>
      </c>
      <c r="B80" s="27" t="s">
        <v>122</v>
      </c>
      <c r="C80" s="27" t="s">
        <v>175</v>
      </c>
      <c r="D80" s="26" t="s">
        <v>367</v>
      </c>
      <c r="E80" s="393" t="s">
        <v>222</v>
      </c>
      <c r="F80" s="74">
        <v>1</v>
      </c>
      <c r="G80" s="394">
        <v>1790</v>
      </c>
      <c r="H80" s="394"/>
      <c r="I80" s="74">
        <f t="shared" si="19"/>
        <v>1</v>
      </c>
      <c r="J80" s="395">
        <f t="shared" si="20"/>
        <v>1790</v>
      </c>
      <c r="K80" s="75">
        <f t="shared" si="21"/>
        <v>1</v>
      </c>
      <c r="L80" s="130">
        <f t="shared" si="22"/>
        <v>1790</v>
      </c>
      <c r="M80" s="74">
        <v>1</v>
      </c>
      <c r="N80" s="130">
        <v>1790</v>
      </c>
      <c r="O80" s="74">
        <v>0</v>
      </c>
      <c r="P80" s="75">
        <v>0</v>
      </c>
      <c r="Q80" s="74">
        <v>0</v>
      </c>
      <c r="R80" s="130">
        <v>0</v>
      </c>
      <c r="S80" s="74">
        <v>0</v>
      </c>
      <c r="T80" s="75">
        <v>0</v>
      </c>
      <c r="U80" s="74">
        <v>0</v>
      </c>
      <c r="V80" s="130">
        <v>0</v>
      </c>
      <c r="W80" s="75">
        <f t="shared" si="23"/>
        <v>0</v>
      </c>
      <c r="X80" s="75">
        <f t="shared" si="24"/>
        <v>0</v>
      </c>
      <c r="Y80" s="393"/>
      <c r="Z80" s="55"/>
      <c r="AA80" s="71">
        <f t="shared" si="15"/>
        <v>0</v>
      </c>
      <c r="AB80" s="71">
        <f t="shared" si="16"/>
        <v>0</v>
      </c>
      <c r="AC80" s="55"/>
      <c r="AD80" s="55"/>
      <c r="AE80" s="55"/>
      <c r="AF80" s="55"/>
      <c r="AG80" s="55"/>
      <c r="AH80" s="55"/>
      <c r="AI80" s="55"/>
      <c r="AJ80" s="55"/>
      <c r="AK80" s="55"/>
      <c r="AL80" s="55"/>
      <c r="AM80" s="55"/>
    </row>
    <row r="81" spans="1:39" s="604" customFormat="1">
      <c r="A81" s="557">
        <v>74</v>
      </c>
      <c r="B81" s="557" t="s">
        <v>122</v>
      </c>
      <c r="C81" s="557" t="s">
        <v>176</v>
      </c>
      <c r="D81" s="635" t="s">
        <v>368</v>
      </c>
      <c r="E81" s="597" t="s">
        <v>223</v>
      </c>
      <c r="F81" s="598">
        <v>1</v>
      </c>
      <c r="G81" s="397">
        <v>1726.2</v>
      </c>
      <c r="H81" s="397"/>
      <c r="I81" s="598">
        <f t="shared" si="19"/>
        <v>1</v>
      </c>
      <c r="J81" s="599">
        <f t="shared" si="20"/>
        <v>1726.2</v>
      </c>
      <c r="K81" s="600">
        <f t="shared" si="21"/>
        <v>1</v>
      </c>
      <c r="L81" s="601">
        <f t="shared" si="22"/>
        <v>1726.2</v>
      </c>
      <c r="M81" s="598">
        <v>1</v>
      </c>
      <c r="N81" s="601">
        <v>1726.2</v>
      </c>
      <c r="O81" s="598">
        <v>0</v>
      </c>
      <c r="P81" s="600">
        <v>0</v>
      </c>
      <c r="Q81" s="598">
        <v>0</v>
      </c>
      <c r="R81" s="601">
        <v>0</v>
      </c>
      <c r="S81" s="598">
        <v>0</v>
      </c>
      <c r="T81" s="600">
        <v>0</v>
      </c>
      <c r="U81" s="598">
        <v>0</v>
      </c>
      <c r="V81" s="601">
        <v>0</v>
      </c>
      <c r="W81" s="600">
        <f t="shared" si="23"/>
        <v>0</v>
      </c>
      <c r="X81" s="600">
        <f t="shared" si="24"/>
        <v>0</v>
      </c>
      <c r="Y81" s="597"/>
      <c r="Z81" s="602"/>
      <c r="AA81" s="603">
        <f t="shared" si="15"/>
        <v>0</v>
      </c>
      <c r="AB81" s="603">
        <f t="shared" si="16"/>
        <v>0</v>
      </c>
      <c r="AC81" s="602"/>
      <c r="AD81" s="602"/>
      <c r="AE81" s="602"/>
      <c r="AF81" s="602"/>
      <c r="AG81" s="602"/>
      <c r="AH81" s="602"/>
      <c r="AI81" s="602"/>
      <c r="AJ81" s="602"/>
      <c r="AK81" s="602"/>
      <c r="AL81" s="602"/>
      <c r="AM81" s="602"/>
    </row>
    <row r="82" spans="1:39" s="56" customFormat="1">
      <c r="A82" s="27">
        <v>75</v>
      </c>
      <c r="B82" s="27" t="s">
        <v>122</v>
      </c>
      <c r="C82" s="557" t="s">
        <v>177</v>
      </c>
      <c r="D82" s="26" t="s">
        <v>369</v>
      </c>
      <c r="E82" s="393" t="s">
        <v>223</v>
      </c>
      <c r="F82" s="74">
        <v>1</v>
      </c>
      <c r="G82" s="394">
        <v>4510.7</v>
      </c>
      <c r="H82" s="394"/>
      <c r="I82" s="74">
        <f t="shared" si="19"/>
        <v>1</v>
      </c>
      <c r="J82" s="395">
        <f t="shared" si="20"/>
        <v>4510.7</v>
      </c>
      <c r="K82" s="75">
        <f t="shared" si="21"/>
        <v>1</v>
      </c>
      <c r="L82" s="130">
        <f t="shared" si="22"/>
        <v>4510.7</v>
      </c>
      <c r="M82" s="74">
        <v>1</v>
      </c>
      <c r="N82" s="398">
        <v>4510.7</v>
      </c>
      <c r="O82" s="74">
        <v>0</v>
      </c>
      <c r="P82" s="75">
        <v>0</v>
      </c>
      <c r="Q82" s="74">
        <v>0</v>
      </c>
      <c r="R82" s="130">
        <v>0</v>
      </c>
      <c r="S82" s="74">
        <v>0</v>
      </c>
      <c r="T82" s="75">
        <v>0</v>
      </c>
      <c r="U82" s="74">
        <v>0</v>
      </c>
      <c r="V82" s="130">
        <v>0</v>
      </c>
      <c r="W82" s="75">
        <f t="shared" si="23"/>
        <v>0</v>
      </c>
      <c r="X82" s="75">
        <f t="shared" si="24"/>
        <v>0</v>
      </c>
      <c r="Y82" s="393"/>
      <c r="Z82" s="55"/>
      <c r="AA82" s="71">
        <f t="shared" si="15"/>
        <v>0</v>
      </c>
      <c r="AB82" s="71">
        <f t="shared" si="16"/>
        <v>0</v>
      </c>
      <c r="AC82" s="55"/>
      <c r="AD82" s="55"/>
      <c r="AE82" s="55"/>
      <c r="AF82" s="55"/>
      <c r="AG82" s="55"/>
      <c r="AH82" s="55"/>
      <c r="AI82" s="55"/>
      <c r="AJ82" s="55"/>
      <c r="AK82" s="55"/>
      <c r="AL82" s="55"/>
      <c r="AM82" s="55"/>
    </row>
    <row r="83" spans="1:39" s="604" customFormat="1">
      <c r="A83" s="557">
        <v>76</v>
      </c>
      <c r="B83" s="557" t="s">
        <v>122</v>
      </c>
      <c r="C83" s="557" t="s">
        <v>178</v>
      </c>
      <c r="D83" s="635" t="s">
        <v>370</v>
      </c>
      <c r="E83" s="597" t="s">
        <v>223</v>
      </c>
      <c r="F83" s="598">
        <v>1</v>
      </c>
      <c r="G83" s="397">
        <v>1505.6</v>
      </c>
      <c r="H83" s="397"/>
      <c r="I83" s="598">
        <f t="shared" si="19"/>
        <v>1</v>
      </c>
      <c r="J83" s="599">
        <f t="shared" si="20"/>
        <v>1505.6</v>
      </c>
      <c r="K83" s="600">
        <f t="shared" si="21"/>
        <v>1</v>
      </c>
      <c r="L83" s="601">
        <f t="shared" si="22"/>
        <v>1505.6</v>
      </c>
      <c r="M83" s="598">
        <v>1</v>
      </c>
      <c r="N83" s="601">
        <v>1505.6</v>
      </c>
      <c r="O83" s="598">
        <v>0</v>
      </c>
      <c r="P83" s="600">
        <v>0</v>
      </c>
      <c r="Q83" s="598">
        <v>0</v>
      </c>
      <c r="R83" s="601">
        <v>0</v>
      </c>
      <c r="S83" s="598">
        <v>0</v>
      </c>
      <c r="T83" s="600">
        <v>0</v>
      </c>
      <c r="U83" s="598">
        <v>0</v>
      </c>
      <c r="V83" s="601">
        <v>0</v>
      </c>
      <c r="W83" s="600">
        <f t="shared" si="23"/>
        <v>0</v>
      </c>
      <c r="X83" s="600">
        <f t="shared" si="24"/>
        <v>0</v>
      </c>
      <c r="Y83" s="597"/>
      <c r="Z83" s="602"/>
      <c r="AA83" s="603">
        <f t="shared" si="15"/>
        <v>0</v>
      </c>
      <c r="AB83" s="603">
        <f t="shared" si="16"/>
        <v>0</v>
      </c>
      <c r="AC83" s="602"/>
      <c r="AD83" s="602"/>
      <c r="AE83" s="602"/>
      <c r="AF83" s="602"/>
      <c r="AG83" s="602"/>
      <c r="AH83" s="602"/>
      <c r="AI83" s="602"/>
      <c r="AJ83" s="602"/>
      <c r="AK83" s="602"/>
      <c r="AL83" s="602"/>
      <c r="AM83" s="602"/>
    </row>
    <row r="84" spans="1:39" s="604" customFormat="1">
      <c r="A84" s="557">
        <v>77</v>
      </c>
      <c r="B84" s="557" t="s">
        <v>122</v>
      </c>
      <c r="C84" s="557" t="s">
        <v>532</v>
      </c>
      <c r="D84" s="635" t="s">
        <v>371</v>
      </c>
      <c r="E84" s="597" t="s">
        <v>223</v>
      </c>
      <c r="F84" s="598">
        <v>1</v>
      </c>
      <c r="G84" s="397">
        <v>2202.4</v>
      </c>
      <c r="H84" s="397"/>
      <c r="I84" s="598">
        <f t="shared" si="19"/>
        <v>1</v>
      </c>
      <c r="J84" s="599">
        <f t="shared" si="20"/>
        <v>2202.4</v>
      </c>
      <c r="K84" s="600">
        <f t="shared" si="21"/>
        <v>1</v>
      </c>
      <c r="L84" s="601">
        <f t="shared" si="22"/>
        <v>2202.4</v>
      </c>
      <c r="M84" s="598">
        <v>1</v>
      </c>
      <c r="N84" s="601">
        <v>2202.4</v>
      </c>
      <c r="O84" s="598">
        <v>0</v>
      </c>
      <c r="P84" s="600">
        <v>0</v>
      </c>
      <c r="Q84" s="598">
        <v>0</v>
      </c>
      <c r="R84" s="601">
        <v>0</v>
      </c>
      <c r="S84" s="598">
        <v>0</v>
      </c>
      <c r="T84" s="600">
        <v>0</v>
      </c>
      <c r="U84" s="598">
        <v>0</v>
      </c>
      <c r="V84" s="601">
        <v>0</v>
      </c>
      <c r="W84" s="600">
        <f t="shared" si="23"/>
        <v>0</v>
      </c>
      <c r="X84" s="600">
        <f t="shared" si="24"/>
        <v>0</v>
      </c>
      <c r="Y84" s="597"/>
      <c r="Z84" s="602"/>
      <c r="AA84" s="603">
        <f t="shared" si="15"/>
        <v>0</v>
      </c>
      <c r="AB84" s="603">
        <f t="shared" si="16"/>
        <v>0</v>
      </c>
      <c r="AC84" s="602"/>
      <c r="AD84" s="602"/>
      <c r="AE84" s="602"/>
      <c r="AF84" s="602"/>
      <c r="AG84" s="602"/>
      <c r="AH84" s="602"/>
      <c r="AI84" s="602"/>
      <c r="AJ84" s="602"/>
      <c r="AK84" s="602"/>
      <c r="AL84" s="602"/>
      <c r="AM84" s="602"/>
    </row>
    <row r="85" spans="1:39" s="604" customFormat="1">
      <c r="A85" s="557">
        <v>78</v>
      </c>
      <c r="B85" s="557" t="s">
        <v>122</v>
      </c>
      <c r="C85" s="557" t="s">
        <v>179</v>
      </c>
      <c r="D85" s="635" t="s">
        <v>372</v>
      </c>
      <c r="E85" s="597" t="s">
        <v>223</v>
      </c>
      <c r="F85" s="598">
        <v>1</v>
      </c>
      <c r="G85" s="397">
        <v>5274.5</v>
      </c>
      <c r="H85" s="397"/>
      <c r="I85" s="598">
        <f t="shared" si="19"/>
        <v>1</v>
      </c>
      <c r="J85" s="599">
        <f t="shared" si="20"/>
        <v>5274.5</v>
      </c>
      <c r="K85" s="600">
        <f t="shared" si="21"/>
        <v>1</v>
      </c>
      <c r="L85" s="601">
        <f t="shared" si="22"/>
        <v>5274.5</v>
      </c>
      <c r="M85" s="598">
        <v>1</v>
      </c>
      <c r="N85" s="601">
        <v>5274.5</v>
      </c>
      <c r="O85" s="598">
        <v>0</v>
      </c>
      <c r="P85" s="600">
        <v>0</v>
      </c>
      <c r="Q85" s="598">
        <v>0</v>
      </c>
      <c r="R85" s="601">
        <v>0</v>
      </c>
      <c r="S85" s="598">
        <v>0</v>
      </c>
      <c r="T85" s="600">
        <v>0</v>
      </c>
      <c r="U85" s="598">
        <v>0</v>
      </c>
      <c r="V85" s="601">
        <v>0</v>
      </c>
      <c r="W85" s="600">
        <f t="shared" si="23"/>
        <v>0</v>
      </c>
      <c r="X85" s="600">
        <f t="shared" si="24"/>
        <v>0</v>
      </c>
      <c r="Y85" s="597"/>
      <c r="Z85" s="602"/>
      <c r="AA85" s="603">
        <f t="shared" si="15"/>
        <v>0</v>
      </c>
      <c r="AB85" s="603">
        <f t="shared" si="16"/>
        <v>0</v>
      </c>
      <c r="AC85" s="602"/>
      <c r="AD85" s="602"/>
      <c r="AE85" s="602"/>
      <c r="AF85" s="602"/>
      <c r="AG85" s="602"/>
      <c r="AH85" s="602"/>
      <c r="AI85" s="602"/>
      <c r="AJ85" s="602"/>
      <c r="AK85" s="602"/>
      <c r="AL85" s="602"/>
      <c r="AM85" s="602"/>
    </row>
    <row r="86" spans="1:39" s="56" customFormat="1">
      <c r="A86" s="27">
        <v>79</v>
      </c>
      <c r="B86" s="27" t="s">
        <v>122</v>
      </c>
      <c r="C86" s="557" t="s">
        <v>281</v>
      </c>
      <c r="D86" s="26" t="s">
        <v>375</v>
      </c>
      <c r="E86" s="393" t="s">
        <v>224</v>
      </c>
      <c r="F86" s="74">
        <v>1</v>
      </c>
      <c r="G86" s="394">
        <v>2428.4</v>
      </c>
      <c r="H86" s="394"/>
      <c r="I86" s="74">
        <f t="shared" si="19"/>
        <v>1</v>
      </c>
      <c r="J86" s="395">
        <f>L86+R86</f>
        <v>2428.4</v>
      </c>
      <c r="K86" s="75">
        <f t="shared" si="21"/>
        <v>1</v>
      </c>
      <c r="L86" s="130">
        <f t="shared" si="22"/>
        <v>2428.4</v>
      </c>
      <c r="M86" s="74">
        <v>1</v>
      </c>
      <c r="N86" s="130">
        <v>2428.4</v>
      </c>
      <c r="O86" s="74">
        <v>0</v>
      </c>
      <c r="P86" s="75">
        <v>0</v>
      </c>
      <c r="Q86" s="74">
        <v>0</v>
      </c>
      <c r="R86" s="130">
        <v>0</v>
      </c>
      <c r="S86" s="74">
        <v>0</v>
      </c>
      <c r="T86" s="75">
        <v>0</v>
      </c>
      <c r="U86" s="74">
        <v>0</v>
      </c>
      <c r="V86" s="130">
        <v>0</v>
      </c>
      <c r="W86" s="75">
        <f t="shared" si="23"/>
        <v>0</v>
      </c>
      <c r="X86" s="75">
        <f t="shared" si="24"/>
        <v>0</v>
      </c>
      <c r="Y86" s="393"/>
      <c r="Z86" s="55"/>
      <c r="AA86" s="71">
        <f t="shared" si="15"/>
        <v>0</v>
      </c>
      <c r="AB86" s="71">
        <f t="shared" si="16"/>
        <v>0</v>
      </c>
      <c r="AC86" s="55"/>
      <c r="AD86" s="55"/>
      <c r="AE86" s="55"/>
      <c r="AF86" s="55"/>
      <c r="AG86" s="55"/>
      <c r="AH86" s="55"/>
      <c r="AI86" s="55"/>
      <c r="AJ86" s="55"/>
      <c r="AK86" s="55"/>
      <c r="AL86" s="55"/>
      <c r="AM86" s="55"/>
    </row>
    <row r="87" spans="1:39" s="56" customFormat="1">
      <c r="A87" s="27">
        <v>80</v>
      </c>
      <c r="B87" s="27" t="s">
        <v>122</v>
      </c>
      <c r="C87" s="557" t="s">
        <v>180</v>
      </c>
      <c r="D87" s="26" t="s">
        <v>547</v>
      </c>
      <c r="E87" s="393" t="s">
        <v>225</v>
      </c>
      <c r="F87" s="74">
        <v>1</v>
      </c>
      <c r="G87" s="394">
        <v>1937</v>
      </c>
      <c r="H87" s="394"/>
      <c r="I87" s="74">
        <f t="shared" si="19"/>
        <v>1</v>
      </c>
      <c r="J87" s="395">
        <f>L87+R87</f>
        <v>1937</v>
      </c>
      <c r="K87" s="75">
        <f t="shared" si="21"/>
        <v>1</v>
      </c>
      <c r="L87" s="130">
        <f t="shared" si="22"/>
        <v>1937</v>
      </c>
      <c r="M87" s="74">
        <v>1</v>
      </c>
      <c r="N87" s="130">
        <v>1937</v>
      </c>
      <c r="O87" s="74">
        <v>0</v>
      </c>
      <c r="P87" s="75">
        <v>0</v>
      </c>
      <c r="Q87" s="74">
        <v>0</v>
      </c>
      <c r="R87" s="130">
        <v>0</v>
      </c>
      <c r="S87" s="74">
        <v>0</v>
      </c>
      <c r="T87" s="75">
        <v>0</v>
      </c>
      <c r="U87" s="74">
        <v>0</v>
      </c>
      <c r="V87" s="130">
        <v>0</v>
      </c>
      <c r="W87" s="75">
        <f t="shared" si="23"/>
        <v>0</v>
      </c>
      <c r="X87" s="75">
        <f t="shared" si="24"/>
        <v>0</v>
      </c>
      <c r="Y87" s="393"/>
      <c r="Z87" s="55"/>
      <c r="AA87" s="71">
        <f t="shared" si="15"/>
        <v>0</v>
      </c>
      <c r="AB87" s="71">
        <f t="shared" si="16"/>
        <v>0</v>
      </c>
      <c r="AC87" s="55"/>
      <c r="AD87" s="55"/>
      <c r="AE87" s="55"/>
      <c r="AF87" s="55"/>
      <c r="AG87" s="55"/>
      <c r="AH87" s="55"/>
      <c r="AI87" s="55"/>
      <c r="AJ87" s="55"/>
      <c r="AK87" s="55"/>
      <c r="AL87" s="55"/>
      <c r="AM87" s="55"/>
    </row>
    <row r="88" spans="1:39" s="80" customFormat="1" ht="15" customHeight="1">
      <c r="A88" s="27">
        <v>81</v>
      </c>
      <c r="B88" s="27" t="s">
        <v>122</v>
      </c>
      <c r="C88" s="27" t="s">
        <v>181</v>
      </c>
      <c r="D88" s="26" t="s">
        <v>620</v>
      </c>
      <c r="E88" s="393" t="s">
        <v>649</v>
      </c>
      <c r="F88" s="74">
        <v>1</v>
      </c>
      <c r="G88" s="396">
        <v>1492</v>
      </c>
      <c r="H88" s="397"/>
      <c r="I88" s="74">
        <f t="shared" si="19"/>
        <v>1</v>
      </c>
      <c r="J88" s="395">
        <f t="shared" si="19"/>
        <v>1492</v>
      </c>
      <c r="K88" s="75">
        <f t="shared" si="21"/>
        <v>1</v>
      </c>
      <c r="L88" s="130">
        <f t="shared" si="21"/>
        <v>1492</v>
      </c>
      <c r="M88" s="74">
        <v>1</v>
      </c>
      <c r="N88" s="130">
        <v>1492</v>
      </c>
      <c r="O88" s="74">
        <v>0</v>
      </c>
      <c r="P88" s="75">
        <v>0</v>
      </c>
      <c r="Q88" s="74">
        <v>0</v>
      </c>
      <c r="R88" s="130">
        <v>0</v>
      </c>
      <c r="S88" s="315">
        <v>0</v>
      </c>
      <c r="T88" s="316">
        <v>0</v>
      </c>
      <c r="U88" s="74">
        <v>0</v>
      </c>
      <c r="V88" s="130">
        <v>0</v>
      </c>
      <c r="W88" s="75">
        <f t="shared" si="23"/>
        <v>0</v>
      </c>
      <c r="X88" s="75">
        <f t="shared" si="23"/>
        <v>0</v>
      </c>
      <c r="Y88" s="393" t="s">
        <v>621</v>
      </c>
      <c r="Z88" s="79"/>
      <c r="AA88" s="79">
        <f>F88-I88-W88</f>
        <v>0</v>
      </c>
      <c r="AB88" s="79">
        <f>G88-J88-X88</f>
        <v>0</v>
      </c>
      <c r="AC88" s="78">
        <f t="shared" ref="AC88:AD88" si="25">S88+U88-W88</f>
        <v>0</v>
      </c>
      <c r="AD88" s="78">
        <f t="shared" si="25"/>
        <v>0</v>
      </c>
      <c r="AE88" s="78">
        <f t="shared" ref="AE88:AF88" si="26">I88-K88-Q88</f>
        <v>0</v>
      </c>
      <c r="AF88" s="78">
        <f t="shared" si="26"/>
        <v>0</v>
      </c>
    </row>
    <row r="89" spans="1:39" s="56" customFormat="1">
      <c r="A89" s="27">
        <v>82</v>
      </c>
      <c r="B89" s="27" t="s">
        <v>122</v>
      </c>
      <c r="C89" s="557" t="s">
        <v>22</v>
      </c>
      <c r="D89" s="26" t="s">
        <v>548</v>
      </c>
      <c r="E89" s="393" t="s">
        <v>650</v>
      </c>
      <c r="F89" s="74">
        <v>1</v>
      </c>
      <c r="G89" s="394">
        <v>2592.5</v>
      </c>
      <c r="H89" s="394"/>
      <c r="I89" s="74">
        <f t="shared" si="19"/>
        <v>1</v>
      </c>
      <c r="J89" s="395">
        <f>L89+R89</f>
        <v>2592.5</v>
      </c>
      <c r="K89" s="75">
        <f t="shared" si="21"/>
        <v>1</v>
      </c>
      <c r="L89" s="130">
        <f>N89+P89</f>
        <v>2592.5</v>
      </c>
      <c r="M89" s="74">
        <v>1</v>
      </c>
      <c r="N89" s="398">
        <v>2592.5</v>
      </c>
      <c r="O89" s="74">
        <v>0</v>
      </c>
      <c r="P89" s="75">
        <v>0</v>
      </c>
      <c r="Q89" s="74">
        <v>0</v>
      </c>
      <c r="R89" s="130">
        <v>0</v>
      </c>
      <c r="S89" s="74">
        <v>0</v>
      </c>
      <c r="T89" s="75">
        <v>0</v>
      </c>
      <c r="U89" s="74">
        <v>0</v>
      </c>
      <c r="V89" s="130">
        <v>0</v>
      </c>
      <c r="W89" s="75">
        <f t="shared" si="23"/>
        <v>0</v>
      </c>
      <c r="X89" s="75">
        <f t="shared" si="24"/>
        <v>0</v>
      </c>
      <c r="Y89" s="393"/>
      <c r="Z89" s="55"/>
      <c r="AA89" s="71">
        <f t="shared" si="15"/>
        <v>0</v>
      </c>
      <c r="AB89" s="71">
        <f t="shared" si="16"/>
        <v>0</v>
      </c>
      <c r="AC89" s="55"/>
      <c r="AD89" s="55"/>
      <c r="AE89" s="55"/>
      <c r="AF89" s="55"/>
      <c r="AG89" s="55"/>
      <c r="AH89" s="55"/>
      <c r="AI89" s="55"/>
      <c r="AJ89" s="55"/>
      <c r="AK89" s="55"/>
      <c r="AL89" s="55"/>
      <c r="AM89" s="55"/>
    </row>
    <row r="90" spans="1:39" s="56" customFormat="1">
      <c r="A90" s="27">
        <v>83</v>
      </c>
      <c r="B90" s="27" t="s">
        <v>122</v>
      </c>
      <c r="C90" s="557" t="s">
        <v>1</v>
      </c>
      <c r="D90" s="26" t="s">
        <v>549</v>
      </c>
      <c r="E90" s="393" t="s">
        <v>650</v>
      </c>
      <c r="F90" s="74">
        <v>1</v>
      </c>
      <c r="G90" s="394">
        <v>1540.9</v>
      </c>
      <c r="H90" s="394"/>
      <c r="I90" s="74">
        <f t="shared" si="19"/>
        <v>1</v>
      </c>
      <c r="J90" s="395">
        <f>L90+R90</f>
        <v>1540.9</v>
      </c>
      <c r="K90" s="75">
        <f t="shared" si="21"/>
        <v>1</v>
      </c>
      <c r="L90" s="130">
        <f>N90+P90</f>
        <v>1540.9</v>
      </c>
      <c r="M90" s="74">
        <v>1</v>
      </c>
      <c r="N90" s="398">
        <v>1540.9</v>
      </c>
      <c r="O90" s="74">
        <v>0</v>
      </c>
      <c r="P90" s="75">
        <v>0</v>
      </c>
      <c r="Q90" s="74">
        <v>0</v>
      </c>
      <c r="R90" s="130">
        <v>0</v>
      </c>
      <c r="S90" s="74">
        <v>0</v>
      </c>
      <c r="T90" s="75">
        <v>0</v>
      </c>
      <c r="U90" s="74">
        <v>0</v>
      </c>
      <c r="V90" s="130">
        <v>0</v>
      </c>
      <c r="W90" s="75">
        <f t="shared" si="23"/>
        <v>0</v>
      </c>
      <c r="X90" s="75">
        <f t="shared" si="24"/>
        <v>0</v>
      </c>
      <c r="Y90" s="393"/>
      <c r="Z90" s="55"/>
      <c r="AA90" s="71">
        <f t="shared" si="15"/>
        <v>0</v>
      </c>
      <c r="AB90" s="71">
        <f t="shared" si="16"/>
        <v>0</v>
      </c>
      <c r="AC90" s="55"/>
      <c r="AD90" s="55"/>
      <c r="AE90" s="55"/>
      <c r="AF90" s="55"/>
      <c r="AG90" s="55"/>
      <c r="AH90" s="55"/>
      <c r="AI90" s="55"/>
      <c r="AJ90" s="55"/>
      <c r="AK90" s="55"/>
      <c r="AL90" s="55"/>
      <c r="AM90" s="55"/>
    </row>
    <row r="91" spans="1:39" s="56" customFormat="1">
      <c r="A91" s="27">
        <v>84</v>
      </c>
      <c r="B91" s="27" t="s">
        <v>122</v>
      </c>
      <c r="C91" s="557" t="s">
        <v>2</v>
      </c>
      <c r="D91" s="26" t="s">
        <v>550</v>
      </c>
      <c r="E91" s="393" t="s">
        <v>650</v>
      </c>
      <c r="F91" s="74">
        <v>1</v>
      </c>
      <c r="G91" s="394">
        <v>1567</v>
      </c>
      <c r="H91" s="394"/>
      <c r="I91" s="74">
        <f t="shared" si="19"/>
        <v>1</v>
      </c>
      <c r="J91" s="395">
        <f>L91+R91</f>
        <v>1567</v>
      </c>
      <c r="K91" s="75">
        <f t="shared" si="21"/>
        <v>1</v>
      </c>
      <c r="L91" s="130">
        <f>N91+P91</f>
        <v>1567</v>
      </c>
      <c r="M91" s="74">
        <v>1</v>
      </c>
      <c r="N91" s="398">
        <v>1567</v>
      </c>
      <c r="O91" s="74">
        <v>0</v>
      </c>
      <c r="P91" s="75">
        <v>0</v>
      </c>
      <c r="Q91" s="74">
        <v>0</v>
      </c>
      <c r="R91" s="130">
        <v>0</v>
      </c>
      <c r="S91" s="74">
        <v>0</v>
      </c>
      <c r="T91" s="75">
        <v>0</v>
      </c>
      <c r="U91" s="74">
        <v>0</v>
      </c>
      <c r="V91" s="130">
        <v>0</v>
      </c>
      <c r="W91" s="75">
        <f t="shared" si="23"/>
        <v>0</v>
      </c>
      <c r="X91" s="75">
        <f t="shared" si="24"/>
        <v>0</v>
      </c>
      <c r="Y91" s="393"/>
      <c r="Z91" s="55"/>
      <c r="AA91" s="71">
        <f t="shared" si="15"/>
        <v>0</v>
      </c>
      <c r="AB91" s="71">
        <f t="shared" si="16"/>
        <v>0</v>
      </c>
      <c r="AC91" s="55"/>
      <c r="AD91" s="55"/>
      <c r="AE91" s="55"/>
      <c r="AF91" s="55"/>
      <c r="AG91" s="55"/>
      <c r="AH91" s="55"/>
      <c r="AI91" s="55"/>
      <c r="AJ91" s="55"/>
      <c r="AK91" s="55"/>
      <c r="AL91" s="55"/>
      <c r="AM91" s="55"/>
    </row>
    <row r="92" spans="1:39" s="56" customFormat="1">
      <c r="A92" s="27">
        <v>85</v>
      </c>
      <c r="B92" s="27" t="s">
        <v>122</v>
      </c>
      <c r="C92" s="557" t="s">
        <v>6</v>
      </c>
      <c r="D92" s="26" t="s">
        <v>551</v>
      </c>
      <c r="E92" s="393" t="s">
        <v>650</v>
      </c>
      <c r="F92" s="74">
        <v>1</v>
      </c>
      <c r="G92" s="394">
        <v>1550.1</v>
      </c>
      <c r="H92" s="394"/>
      <c r="I92" s="74">
        <f t="shared" si="19"/>
        <v>1</v>
      </c>
      <c r="J92" s="395">
        <f>L92+R92</f>
        <v>1550.1</v>
      </c>
      <c r="K92" s="75">
        <f t="shared" si="21"/>
        <v>1</v>
      </c>
      <c r="L92" s="130">
        <f>N92+P92</f>
        <v>1550.1</v>
      </c>
      <c r="M92" s="74">
        <v>1</v>
      </c>
      <c r="N92" s="398">
        <v>1550.1</v>
      </c>
      <c r="O92" s="74">
        <v>0</v>
      </c>
      <c r="P92" s="75">
        <v>0</v>
      </c>
      <c r="Q92" s="74">
        <v>0</v>
      </c>
      <c r="R92" s="130">
        <v>0</v>
      </c>
      <c r="S92" s="74">
        <v>0</v>
      </c>
      <c r="T92" s="75">
        <v>0</v>
      </c>
      <c r="U92" s="74">
        <v>0</v>
      </c>
      <c r="V92" s="130">
        <v>0</v>
      </c>
      <c r="W92" s="75">
        <f t="shared" si="23"/>
        <v>0</v>
      </c>
      <c r="X92" s="75">
        <f t="shared" si="24"/>
        <v>0</v>
      </c>
      <c r="Y92" s="393"/>
      <c r="Z92" s="55"/>
      <c r="AA92" s="71">
        <f t="shared" si="15"/>
        <v>0</v>
      </c>
      <c r="AB92" s="71">
        <f t="shared" si="16"/>
        <v>0</v>
      </c>
      <c r="AC92" s="55"/>
      <c r="AD92" s="55"/>
      <c r="AE92" s="55"/>
      <c r="AF92" s="55"/>
      <c r="AG92" s="55"/>
      <c r="AH92" s="55"/>
      <c r="AI92" s="55"/>
      <c r="AJ92" s="55"/>
      <c r="AK92" s="55"/>
      <c r="AL92" s="55"/>
      <c r="AM92" s="55"/>
    </row>
    <row r="93" spans="1:39" s="56" customFormat="1">
      <c r="A93" s="27">
        <v>86</v>
      </c>
      <c r="B93" s="27" t="s">
        <v>122</v>
      </c>
      <c r="C93" s="557" t="s">
        <v>3</v>
      </c>
      <c r="D93" s="26" t="s">
        <v>552</v>
      </c>
      <c r="E93" s="393" t="s">
        <v>650</v>
      </c>
      <c r="F93" s="74">
        <v>1</v>
      </c>
      <c r="G93" s="394">
        <v>1505.4</v>
      </c>
      <c r="H93" s="394"/>
      <c r="I93" s="74">
        <f t="shared" si="19"/>
        <v>1</v>
      </c>
      <c r="J93" s="395">
        <f>L93+R93</f>
        <v>1505.4</v>
      </c>
      <c r="K93" s="75">
        <f t="shared" si="21"/>
        <v>1</v>
      </c>
      <c r="L93" s="130">
        <f>N93+P93</f>
        <v>1505.4</v>
      </c>
      <c r="M93" s="74">
        <v>1</v>
      </c>
      <c r="N93" s="398">
        <v>1505.4</v>
      </c>
      <c r="O93" s="74">
        <v>0</v>
      </c>
      <c r="P93" s="75">
        <v>0</v>
      </c>
      <c r="Q93" s="74">
        <v>0</v>
      </c>
      <c r="R93" s="130">
        <v>0</v>
      </c>
      <c r="S93" s="74">
        <v>0</v>
      </c>
      <c r="T93" s="75">
        <v>0</v>
      </c>
      <c r="U93" s="74">
        <v>0</v>
      </c>
      <c r="V93" s="130">
        <v>0</v>
      </c>
      <c r="W93" s="75">
        <f t="shared" si="23"/>
        <v>0</v>
      </c>
      <c r="X93" s="75">
        <f t="shared" si="24"/>
        <v>0</v>
      </c>
      <c r="Y93" s="393"/>
      <c r="Z93" s="55"/>
      <c r="AA93" s="71">
        <f t="shared" si="15"/>
        <v>0</v>
      </c>
      <c r="AB93" s="71">
        <f t="shared" si="16"/>
        <v>0</v>
      </c>
      <c r="AC93" s="55"/>
      <c r="AD93" s="55"/>
      <c r="AE93" s="55"/>
      <c r="AF93" s="55"/>
      <c r="AG93" s="55"/>
      <c r="AH93" s="55"/>
      <c r="AI93" s="55"/>
      <c r="AJ93" s="55"/>
      <c r="AK93" s="55"/>
      <c r="AL93" s="55"/>
      <c r="AM93" s="55"/>
    </row>
    <row r="94" spans="1:39" s="56" customFormat="1">
      <c r="A94" s="27">
        <v>87</v>
      </c>
      <c r="B94" s="27" t="s">
        <v>122</v>
      </c>
      <c r="C94" s="27" t="s">
        <v>7</v>
      </c>
      <c r="D94" s="26" t="s">
        <v>378</v>
      </c>
      <c r="E94" s="393" t="s">
        <v>226</v>
      </c>
      <c r="F94" s="74">
        <v>1</v>
      </c>
      <c r="G94" s="394">
        <v>5398</v>
      </c>
      <c r="H94" s="394"/>
      <c r="I94" s="74">
        <f t="shared" si="19"/>
        <v>1</v>
      </c>
      <c r="J94" s="395">
        <f t="shared" si="20"/>
        <v>5398</v>
      </c>
      <c r="K94" s="75">
        <f t="shared" si="21"/>
        <v>1</v>
      </c>
      <c r="L94" s="130">
        <f t="shared" si="22"/>
        <v>5398</v>
      </c>
      <c r="M94" s="74">
        <v>1</v>
      </c>
      <c r="N94" s="130">
        <v>5398</v>
      </c>
      <c r="O94" s="74">
        <v>0</v>
      </c>
      <c r="P94" s="75">
        <v>0</v>
      </c>
      <c r="Q94" s="74">
        <v>0</v>
      </c>
      <c r="R94" s="130">
        <v>0</v>
      </c>
      <c r="S94" s="74">
        <v>0</v>
      </c>
      <c r="T94" s="75">
        <v>0</v>
      </c>
      <c r="U94" s="74">
        <v>0</v>
      </c>
      <c r="V94" s="130">
        <v>0</v>
      </c>
      <c r="W94" s="75">
        <f t="shared" si="23"/>
        <v>0</v>
      </c>
      <c r="X94" s="75">
        <f t="shared" si="24"/>
        <v>0</v>
      </c>
      <c r="Y94" s="393"/>
      <c r="Z94" s="55"/>
      <c r="AA94" s="71">
        <f t="shared" si="15"/>
        <v>0</v>
      </c>
      <c r="AB94" s="71">
        <f t="shared" si="16"/>
        <v>0</v>
      </c>
      <c r="AC94" s="55"/>
      <c r="AD94" s="55"/>
      <c r="AE94" s="55"/>
      <c r="AF94" s="55"/>
      <c r="AG94" s="55"/>
      <c r="AH94" s="55"/>
      <c r="AI94" s="55"/>
      <c r="AJ94" s="55"/>
      <c r="AK94" s="55"/>
      <c r="AL94" s="55"/>
      <c r="AM94" s="55"/>
    </row>
    <row r="95" spans="1:39" s="56" customFormat="1">
      <c r="A95" s="27">
        <v>88</v>
      </c>
      <c r="B95" s="27" t="s">
        <v>122</v>
      </c>
      <c r="C95" s="27" t="s">
        <v>4</v>
      </c>
      <c r="D95" s="26" t="s">
        <v>751</v>
      </c>
      <c r="E95" s="393" t="s">
        <v>226</v>
      </c>
      <c r="F95" s="74">
        <v>1</v>
      </c>
      <c r="G95" s="394">
        <v>5518</v>
      </c>
      <c r="H95" s="394"/>
      <c r="I95" s="74">
        <f t="shared" si="19"/>
        <v>1</v>
      </c>
      <c r="J95" s="395">
        <f t="shared" si="20"/>
        <v>5518</v>
      </c>
      <c r="K95" s="75">
        <f t="shared" si="21"/>
        <v>1</v>
      </c>
      <c r="L95" s="130">
        <f t="shared" si="22"/>
        <v>5518</v>
      </c>
      <c r="M95" s="74">
        <v>1</v>
      </c>
      <c r="N95" s="130">
        <v>5518</v>
      </c>
      <c r="O95" s="74">
        <v>0</v>
      </c>
      <c r="P95" s="75">
        <v>0</v>
      </c>
      <c r="Q95" s="74">
        <v>0</v>
      </c>
      <c r="R95" s="130">
        <v>0</v>
      </c>
      <c r="S95" s="74">
        <v>0</v>
      </c>
      <c r="T95" s="75">
        <v>0</v>
      </c>
      <c r="U95" s="74">
        <v>0</v>
      </c>
      <c r="V95" s="130">
        <v>0</v>
      </c>
      <c r="W95" s="75">
        <f t="shared" si="23"/>
        <v>0</v>
      </c>
      <c r="X95" s="75">
        <f t="shared" si="24"/>
        <v>0</v>
      </c>
      <c r="Y95" s="393"/>
      <c r="Z95" s="55"/>
      <c r="AA95" s="71">
        <f t="shared" si="15"/>
        <v>0</v>
      </c>
      <c r="AB95" s="71">
        <f t="shared" si="16"/>
        <v>0</v>
      </c>
      <c r="AC95" s="55"/>
      <c r="AD95" s="55"/>
      <c r="AE95" s="55"/>
      <c r="AF95" s="55"/>
      <c r="AG95" s="55"/>
      <c r="AH95" s="55"/>
      <c r="AI95" s="55"/>
      <c r="AJ95" s="55"/>
      <c r="AK95" s="55"/>
      <c r="AL95" s="55"/>
      <c r="AM95" s="55"/>
    </row>
    <row r="96" spans="1:39" s="56" customFormat="1">
      <c r="A96" s="27">
        <v>89</v>
      </c>
      <c r="B96" s="27" t="s">
        <v>122</v>
      </c>
      <c r="C96" s="27" t="s">
        <v>0</v>
      </c>
      <c r="D96" s="26" t="s">
        <v>379</v>
      </c>
      <c r="E96" s="393" t="s">
        <v>226</v>
      </c>
      <c r="F96" s="74">
        <v>1</v>
      </c>
      <c r="G96" s="394">
        <v>8446</v>
      </c>
      <c r="H96" s="394"/>
      <c r="I96" s="74">
        <f t="shared" si="19"/>
        <v>1</v>
      </c>
      <c r="J96" s="395">
        <f t="shared" si="20"/>
        <v>8446</v>
      </c>
      <c r="K96" s="75">
        <f t="shared" si="21"/>
        <v>1</v>
      </c>
      <c r="L96" s="130">
        <f t="shared" si="22"/>
        <v>8446</v>
      </c>
      <c r="M96" s="74">
        <v>1</v>
      </c>
      <c r="N96" s="130">
        <v>8446</v>
      </c>
      <c r="O96" s="74">
        <v>0</v>
      </c>
      <c r="P96" s="75">
        <v>0</v>
      </c>
      <c r="Q96" s="74">
        <v>0</v>
      </c>
      <c r="R96" s="130">
        <v>0</v>
      </c>
      <c r="S96" s="74">
        <v>0</v>
      </c>
      <c r="T96" s="75">
        <v>0</v>
      </c>
      <c r="U96" s="74">
        <v>0</v>
      </c>
      <c r="V96" s="130">
        <v>0</v>
      </c>
      <c r="W96" s="75">
        <f t="shared" si="23"/>
        <v>0</v>
      </c>
      <c r="X96" s="75">
        <f t="shared" si="24"/>
        <v>0</v>
      </c>
      <c r="Y96" s="393"/>
      <c r="Z96" s="55"/>
      <c r="AA96" s="71">
        <f t="shared" si="15"/>
        <v>0</v>
      </c>
      <c r="AB96" s="71">
        <f t="shared" si="16"/>
        <v>0</v>
      </c>
      <c r="AC96" s="55"/>
      <c r="AD96" s="55"/>
      <c r="AE96" s="55"/>
      <c r="AF96" s="55"/>
      <c r="AG96" s="55"/>
      <c r="AH96" s="55"/>
      <c r="AI96" s="55"/>
      <c r="AJ96" s="55"/>
      <c r="AK96" s="55"/>
      <c r="AL96" s="55"/>
      <c r="AM96" s="55"/>
    </row>
    <row r="97" spans="1:39" s="56" customFormat="1">
      <c r="A97" s="27">
        <v>90</v>
      </c>
      <c r="B97" s="27" t="s">
        <v>122</v>
      </c>
      <c r="C97" s="132" t="s">
        <v>23</v>
      </c>
      <c r="D97" s="26" t="s">
        <v>380</v>
      </c>
      <c r="E97" s="393" t="s">
        <v>226</v>
      </c>
      <c r="F97" s="74">
        <v>1</v>
      </c>
      <c r="G97" s="394">
        <v>1906</v>
      </c>
      <c r="H97" s="394"/>
      <c r="I97" s="74">
        <f t="shared" si="19"/>
        <v>1</v>
      </c>
      <c r="J97" s="395">
        <f t="shared" si="20"/>
        <v>1906</v>
      </c>
      <c r="K97" s="75">
        <f t="shared" si="21"/>
        <v>1</v>
      </c>
      <c r="L97" s="130">
        <f t="shared" si="22"/>
        <v>1906</v>
      </c>
      <c r="M97" s="74">
        <v>1</v>
      </c>
      <c r="N97" s="130">
        <v>1906</v>
      </c>
      <c r="O97" s="74">
        <v>0</v>
      </c>
      <c r="P97" s="75">
        <v>0</v>
      </c>
      <c r="Q97" s="74">
        <v>0</v>
      </c>
      <c r="R97" s="130">
        <v>0</v>
      </c>
      <c r="S97" s="74">
        <v>0</v>
      </c>
      <c r="T97" s="75">
        <v>0</v>
      </c>
      <c r="U97" s="74">
        <v>0</v>
      </c>
      <c r="V97" s="130">
        <v>0</v>
      </c>
      <c r="W97" s="75">
        <f t="shared" si="23"/>
        <v>0</v>
      </c>
      <c r="X97" s="75">
        <f t="shared" si="24"/>
        <v>0</v>
      </c>
      <c r="Y97" s="393"/>
      <c r="Z97" s="55"/>
      <c r="AA97" s="71">
        <f t="shared" si="15"/>
        <v>0</v>
      </c>
      <c r="AB97" s="71">
        <f t="shared" si="16"/>
        <v>0</v>
      </c>
      <c r="AC97" s="55"/>
      <c r="AD97" s="55"/>
      <c r="AE97" s="55"/>
      <c r="AF97" s="55"/>
      <c r="AG97" s="55"/>
      <c r="AH97" s="55"/>
      <c r="AI97" s="55"/>
      <c r="AJ97" s="55"/>
      <c r="AK97" s="55"/>
      <c r="AL97" s="55"/>
      <c r="AM97" s="55"/>
    </row>
    <row r="98" spans="1:39" s="56" customFormat="1">
      <c r="A98" s="27">
        <v>91</v>
      </c>
      <c r="B98" s="27" t="s">
        <v>122</v>
      </c>
      <c r="C98" s="27" t="s">
        <v>8</v>
      </c>
      <c r="D98" s="26" t="s">
        <v>381</v>
      </c>
      <c r="E98" s="393" t="s">
        <v>226</v>
      </c>
      <c r="F98" s="74">
        <v>1</v>
      </c>
      <c r="G98" s="394">
        <v>1769</v>
      </c>
      <c r="H98" s="394"/>
      <c r="I98" s="74">
        <f t="shared" si="19"/>
        <v>1</v>
      </c>
      <c r="J98" s="395">
        <f t="shared" si="20"/>
        <v>1769</v>
      </c>
      <c r="K98" s="75">
        <f t="shared" si="21"/>
        <v>1</v>
      </c>
      <c r="L98" s="130">
        <f t="shared" si="22"/>
        <v>1769</v>
      </c>
      <c r="M98" s="74">
        <v>1</v>
      </c>
      <c r="N98" s="130">
        <v>1769</v>
      </c>
      <c r="O98" s="74">
        <v>0</v>
      </c>
      <c r="P98" s="75">
        <v>0</v>
      </c>
      <c r="Q98" s="74">
        <v>0</v>
      </c>
      <c r="R98" s="130">
        <v>0</v>
      </c>
      <c r="S98" s="74">
        <v>0</v>
      </c>
      <c r="T98" s="75">
        <v>0</v>
      </c>
      <c r="U98" s="74">
        <v>0</v>
      </c>
      <c r="V98" s="130">
        <v>0</v>
      </c>
      <c r="W98" s="75">
        <f t="shared" si="23"/>
        <v>0</v>
      </c>
      <c r="X98" s="75">
        <f t="shared" si="24"/>
        <v>0</v>
      </c>
      <c r="Y98" s="393"/>
      <c r="Z98" s="55"/>
      <c r="AA98" s="71">
        <f t="shared" si="15"/>
        <v>0</v>
      </c>
      <c r="AB98" s="71">
        <f t="shared" si="16"/>
        <v>0</v>
      </c>
      <c r="AC98" s="55"/>
      <c r="AD98" s="55"/>
      <c r="AE98" s="55"/>
      <c r="AF98" s="55"/>
      <c r="AG98" s="55"/>
      <c r="AH98" s="55"/>
      <c r="AI98" s="55"/>
      <c r="AJ98" s="55"/>
      <c r="AK98" s="55"/>
      <c r="AL98" s="55"/>
      <c r="AM98" s="55"/>
    </row>
    <row r="99" spans="1:39" s="56" customFormat="1">
      <c r="A99" s="27">
        <v>92</v>
      </c>
      <c r="B99" s="27" t="s">
        <v>122</v>
      </c>
      <c r="C99" s="132" t="s">
        <v>11</v>
      </c>
      <c r="D99" s="26" t="s">
        <v>382</v>
      </c>
      <c r="E99" s="393" t="s">
        <v>226</v>
      </c>
      <c r="F99" s="74">
        <v>1</v>
      </c>
      <c r="G99" s="394">
        <v>5235</v>
      </c>
      <c r="H99" s="394"/>
      <c r="I99" s="74">
        <f t="shared" si="19"/>
        <v>1</v>
      </c>
      <c r="J99" s="395">
        <f t="shared" si="20"/>
        <v>5235</v>
      </c>
      <c r="K99" s="75">
        <f t="shared" si="21"/>
        <v>1</v>
      </c>
      <c r="L99" s="130">
        <f t="shared" si="22"/>
        <v>5235</v>
      </c>
      <c r="M99" s="74">
        <v>1</v>
      </c>
      <c r="N99" s="130">
        <v>5235</v>
      </c>
      <c r="O99" s="74">
        <v>0</v>
      </c>
      <c r="P99" s="75">
        <v>0</v>
      </c>
      <c r="Q99" s="74">
        <v>0</v>
      </c>
      <c r="R99" s="130">
        <v>0</v>
      </c>
      <c r="S99" s="74">
        <v>0</v>
      </c>
      <c r="T99" s="75">
        <v>0</v>
      </c>
      <c r="U99" s="74">
        <v>0</v>
      </c>
      <c r="V99" s="130">
        <v>0</v>
      </c>
      <c r="W99" s="75">
        <f t="shared" si="23"/>
        <v>0</v>
      </c>
      <c r="X99" s="75">
        <f t="shared" si="24"/>
        <v>0</v>
      </c>
      <c r="Y99" s="393"/>
      <c r="Z99" s="55"/>
      <c r="AA99" s="71">
        <f t="shared" si="15"/>
        <v>0</v>
      </c>
      <c r="AB99" s="71">
        <f t="shared" si="16"/>
        <v>0</v>
      </c>
      <c r="AC99" s="55"/>
      <c r="AD99" s="55"/>
      <c r="AE99" s="55"/>
      <c r="AF99" s="55"/>
      <c r="AG99" s="55"/>
      <c r="AH99" s="55"/>
      <c r="AI99" s="55"/>
      <c r="AJ99" s="55"/>
      <c r="AK99" s="55"/>
      <c r="AL99" s="55"/>
      <c r="AM99" s="55"/>
    </row>
    <row r="100" spans="1:39" s="56" customFormat="1">
      <c r="A100" s="27">
        <v>93</v>
      </c>
      <c r="B100" s="27" t="s">
        <v>122</v>
      </c>
      <c r="C100" s="132" t="s">
        <v>10</v>
      </c>
      <c r="D100" s="26" t="s">
        <v>383</v>
      </c>
      <c r="E100" s="393" t="s">
        <v>226</v>
      </c>
      <c r="F100" s="74">
        <v>1</v>
      </c>
      <c r="G100" s="394">
        <v>7393</v>
      </c>
      <c r="H100" s="394"/>
      <c r="I100" s="74">
        <f t="shared" si="19"/>
        <v>1</v>
      </c>
      <c r="J100" s="395">
        <f t="shared" si="20"/>
        <v>7393</v>
      </c>
      <c r="K100" s="75">
        <f t="shared" si="21"/>
        <v>1</v>
      </c>
      <c r="L100" s="130">
        <f t="shared" si="22"/>
        <v>7393</v>
      </c>
      <c r="M100" s="74">
        <v>1</v>
      </c>
      <c r="N100" s="130">
        <v>7393</v>
      </c>
      <c r="O100" s="74">
        <v>0</v>
      </c>
      <c r="P100" s="75">
        <v>0</v>
      </c>
      <c r="Q100" s="74">
        <v>0</v>
      </c>
      <c r="R100" s="130">
        <v>0</v>
      </c>
      <c r="S100" s="74">
        <v>0</v>
      </c>
      <c r="T100" s="75">
        <v>0</v>
      </c>
      <c r="U100" s="74">
        <v>0</v>
      </c>
      <c r="V100" s="130">
        <v>0</v>
      </c>
      <c r="W100" s="75">
        <f t="shared" si="23"/>
        <v>0</v>
      </c>
      <c r="X100" s="75">
        <f t="shared" si="24"/>
        <v>0</v>
      </c>
      <c r="Y100" s="393"/>
      <c r="Z100" s="55"/>
      <c r="AA100" s="71">
        <f t="shared" si="15"/>
        <v>0</v>
      </c>
      <c r="AB100" s="71">
        <f t="shared" si="16"/>
        <v>0</v>
      </c>
      <c r="AC100" s="55"/>
      <c r="AD100" s="55"/>
      <c r="AE100" s="55"/>
      <c r="AF100" s="55"/>
      <c r="AG100" s="55"/>
      <c r="AH100" s="55"/>
      <c r="AI100" s="55"/>
      <c r="AJ100" s="55"/>
      <c r="AK100" s="55"/>
      <c r="AL100" s="55"/>
      <c r="AM100" s="55"/>
    </row>
    <row r="101" spans="1:39" s="56" customFormat="1">
      <c r="A101" s="27">
        <v>94</v>
      </c>
      <c r="B101" s="27" t="s">
        <v>122</v>
      </c>
      <c r="C101" s="27" t="s">
        <v>12</v>
      </c>
      <c r="D101" s="26" t="s">
        <v>384</v>
      </c>
      <c r="E101" s="393" t="s">
        <v>226</v>
      </c>
      <c r="F101" s="74">
        <v>1</v>
      </c>
      <c r="G101" s="394">
        <v>3611</v>
      </c>
      <c r="H101" s="394"/>
      <c r="I101" s="74">
        <f t="shared" si="19"/>
        <v>1</v>
      </c>
      <c r="J101" s="395">
        <f t="shared" si="20"/>
        <v>3611</v>
      </c>
      <c r="K101" s="75">
        <f t="shared" si="21"/>
        <v>1</v>
      </c>
      <c r="L101" s="130">
        <f t="shared" si="22"/>
        <v>3611</v>
      </c>
      <c r="M101" s="74">
        <v>1</v>
      </c>
      <c r="N101" s="130">
        <v>3611</v>
      </c>
      <c r="O101" s="74">
        <v>0</v>
      </c>
      <c r="P101" s="75">
        <v>0</v>
      </c>
      <c r="Q101" s="74">
        <v>0</v>
      </c>
      <c r="R101" s="130">
        <v>0</v>
      </c>
      <c r="S101" s="74">
        <v>0</v>
      </c>
      <c r="T101" s="75">
        <v>0</v>
      </c>
      <c r="U101" s="74">
        <v>0</v>
      </c>
      <c r="V101" s="130">
        <v>0</v>
      </c>
      <c r="W101" s="75">
        <f t="shared" si="23"/>
        <v>0</v>
      </c>
      <c r="X101" s="75">
        <f t="shared" si="24"/>
        <v>0</v>
      </c>
      <c r="Y101" s="393"/>
      <c r="Z101" s="55"/>
      <c r="AA101" s="71">
        <f t="shared" si="15"/>
        <v>0</v>
      </c>
      <c r="AB101" s="71">
        <f t="shared" si="16"/>
        <v>0</v>
      </c>
      <c r="AC101" s="55"/>
      <c r="AD101" s="55"/>
      <c r="AE101" s="55"/>
      <c r="AF101" s="55"/>
      <c r="AG101" s="55"/>
      <c r="AH101" s="55"/>
      <c r="AI101" s="55"/>
      <c r="AJ101" s="55"/>
      <c r="AK101" s="55"/>
      <c r="AL101" s="55"/>
      <c r="AM101" s="55"/>
    </row>
    <row r="102" spans="1:39" s="56" customFormat="1">
      <c r="A102" s="27">
        <v>95</v>
      </c>
      <c r="B102" s="27" t="s">
        <v>122</v>
      </c>
      <c r="C102" s="27" t="s">
        <v>13</v>
      </c>
      <c r="D102" s="26" t="s">
        <v>385</v>
      </c>
      <c r="E102" s="393" t="s">
        <v>226</v>
      </c>
      <c r="F102" s="74">
        <v>1</v>
      </c>
      <c r="G102" s="394">
        <v>1548</v>
      </c>
      <c r="H102" s="394"/>
      <c r="I102" s="74">
        <f t="shared" si="19"/>
        <v>1</v>
      </c>
      <c r="J102" s="395">
        <f t="shared" si="20"/>
        <v>1548</v>
      </c>
      <c r="K102" s="75">
        <f t="shared" si="21"/>
        <v>1</v>
      </c>
      <c r="L102" s="130">
        <f t="shared" si="22"/>
        <v>1548</v>
      </c>
      <c r="M102" s="74">
        <v>1</v>
      </c>
      <c r="N102" s="130">
        <v>1548</v>
      </c>
      <c r="O102" s="74">
        <v>0</v>
      </c>
      <c r="P102" s="75">
        <v>0</v>
      </c>
      <c r="Q102" s="74">
        <v>0</v>
      </c>
      <c r="R102" s="130">
        <v>0</v>
      </c>
      <c r="S102" s="74">
        <v>0</v>
      </c>
      <c r="T102" s="75">
        <v>0</v>
      </c>
      <c r="U102" s="74">
        <v>0</v>
      </c>
      <c r="V102" s="130">
        <v>0</v>
      </c>
      <c r="W102" s="75">
        <f t="shared" si="23"/>
        <v>0</v>
      </c>
      <c r="X102" s="75">
        <f t="shared" si="24"/>
        <v>0</v>
      </c>
      <c r="Y102" s="393"/>
      <c r="Z102" s="55"/>
      <c r="AA102" s="71">
        <f t="shared" si="15"/>
        <v>0</v>
      </c>
      <c r="AB102" s="71">
        <f t="shared" si="16"/>
        <v>0</v>
      </c>
      <c r="AC102" s="55"/>
      <c r="AD102" s="55"/>
      <c r="AE102" s="55"/>
      <c r="AF102" s="55"/>
      <c r="AG102" s="55"/>
      <c r="AH102" s="55"/>
      <c r="AI102" s="55"/>
      <c r="AJ102" s="55"/>
      <c r="AK102" s="55"/>
      <c r="AL102" s="55"/>
      <c r="AM102" s="55"/>
    </row>
    <row r="103" spans="1:39" s="56" customFormat="1">
      <c r="A103" s="27">
        <v>96</v>
      </c>
      <c r="B103" s="27" t="s">
        <v>122</v>
      </c>
      <c r="C103" s="27" t="s">
        <v>9</v>
      </c>
      <c r="D103" s="26" t="s">
        <v>386</v>
      </c>
      <c r="E103" s="393" t="s">
        <v>226</v>
      </c>
      <c r="F103" s="74">
        <v>1</v>
      </c>
      <c r="G103" s="394">
        <v>1517</v>
      </c>
      <c r="H103" s="394"/>
      <c r="I103" s="74">
        <f t="shared" si="19"/>
        <v>1</v>
      </c>
      <c r="J103" s="395">
        <f t="shared" si="20"/>
        <v>1517</v>
      </c>
      <c r="K103" s="75">
        <f t="shared" si="21"/>
        <v>1</v>
      </c>
      <c r="L103" s="130">
        <f t="shared" si="22"/>
        <v>1517</v>
      </c>
      <c r="M103" s="74">
        <v>1</v>
      </c>
      <c r="N103" s="130">
        <v>1517</v>
      </c>
      <c r="O103" s="74">
        <v>0</v>
      </c>
      <c r="P103" s="75">
        <v>0</v>
      </c>
      <c r="Q103" s="74">
        <v>0</v>
      </c>
      <c r="R103" s="130">
        <v>0</v>
      </c>
      <c r="S103" s="74">
        <v>0</v>
      </c>
      <c r="T103" s="75">
        <v>0</v>
      </c>
      <c r="U103" s="74">
        <v>0</v>
      </c>
      <c r="V103" s="130">
        <v>0</v>
      </c>
      <c r="W103" s="75">
        <f t="shared" si="23"/>
        <v>0</v>
      </c>
      <c r="X103" s="75">
        <f t="shared" si="24"/>
        <v>0</v>
      </c>
      <c r="Y103" s="393"/>
      <c r="Z103" s="55"/>
      <c r="AA103" s="71">
        <f t="shared" si="15"/>
        <v>0</v>
      </c>
      <c r="AB103" s="71">
        <f t="shared" si="16"/>
        <v>0</v>
      </c>
      <c r="AC103" s="55"/>
      <c r="AD103" s="55"/>
      <c r="AE103" s="55"/>
      <c r="AF103" s="55"/>
      <c r="AG103" s="55"/>
      <c r="AH103" s="55"/>
      <c r="AI103" s="55"/>
      <c r="AJ103" s="55"/>
      <c r="AK103" s="55"/>
      <c r="AL103" s="55"/>
      <c r="AM103" s="55"/>
    </row>
    <row r="104" spans="1:39" s="56" customFormat="1">
      <c r="A104" s="27">
        <v>97</v>
      </c>
      <c r="B104" s="27" t="s">
        <v>122</v>
      </c>
      <c r="C104" s="27" t="s">
        <v>14</v>
      </c>
      <c r="D104" s="26" t="s">
        <v>387</v>
      </c>
      <c r="E104" s="393" t="s">
        <v>226</v>
      </c>
      <c r="F104" s="74">
        <v>1</v>
      </c>
      <c r="G104" s="394">
        <v>9011</v>
      </c>
      <c r="H104" s="394"/>
      <c r="I104" s="74">
        <f t="shared" ref="I104:I130" si="27">K104+Q104</f>
        <v>1</v>
      </c>
      <c r="J104" s="395">
        <f t="shared" ref="J104:J130" si="28">L104+R104</f>
        <v>9011</v>
      </c>
      <c r="K104" s="75">
        <f t="shared" ref="K104:K130" si="29">M104+O104</f>
        <v>1</v>
      </c>
      <c r="L104" s="130">
        <f t="shared" ref="L104:L130" si="30">N104+P104</f>
        <v>9011</v>
      </c>
      <c r="M104" s="74">
        <v>1</v>
      </c>
      <c r="N104" s="130">
        <v>9011</v>
      </c>
      <c r="O104" s="74">
        <v>0</v>
      </c>
      <c r="P104" s="75">
        <v>0</v>
      </c>
      <c r="Q104" s="74">
        <v>0</v>
      </c>
      <c r="R104" s="130">
        <v>0</v>
      </c>
      <c r="S104" s="74">
        <v>0</v>
      </c>
      <c r="T104" s="75">
        <v>0</v>
      </c>
      <c r="U104" s="74">
        <v>0</v>
      </c>
      <c r="V104" s="130">
        <v>0</v>
      </c>
      <c r="W104" s="75">
        <f t="shared" ref="W104:W132" si="31">S104+U104</f>
        <v>0</v>
      </c>
      <c r="X104" s="75">
        <f t="shared" ref="X104:X132" si="32">T104+V104</f>
        <v>0</v>
      </c>
      <c r="Y104" s="393"/>
      <c r="Z104" s="55"/>
      <c r="AA104" s="71">
        <f t="shared" si="15"/>
        <v>0</v>
      </c>
      <c r="AB104" s="71">
        <f t="shared" si="16"/>
        <v>0</v>
      </c>
      <c r="AC104" s="55"/>
      <c r="AD104" s="55"/>
      <c r="AE104" s="55"/>
      <c r="AF104" s="55"/>
      <c r="AG104" s="55"/>
      <c r="AH104" s="55"/>
      <c r="AI104" s="55"/>
      <c r="AJ104" s="55"/>
      <c r="AK104" s="55"/>
      <c r="AL104" s="55"/>
      <c r="AM104" s="55"/>
    </row>
    <row r="105" spans="1:39" s="56" customFormat="1">
      <c r="A105" s="27">
        <v>98</v>
      </c>
      <c r="B105" s="27" t="s">
        <v>122</v>
      </c>
      <c r="C105" s="27" t="s">
        <v>5</v>
      </c>
      <c r="D105" s="26" t="s">
        <v>752</v>
      </c>
      <c r="E105" s="393" t="s">
        <v>226</v>
      </c>
      <c r="F105" s="74">
        <v>1</v>
      </c>
      <c r="G105" s="394">
        <v>4275</v>
      </c>
      <c r="H105" s="394"/>
      <c r="I105" s="74">
        <f t="shared" si="27"/>
        <v>1</v>
      </c>
      <c r="J105" s="395">
        <f t="shared" si="28"/>
        <v>4275</v>
      </c>
      <c r="K105" s="75">
        <f t="shared" si="29"/>
        <v>1</v>
      </c>
      <c r="L105" s="130">
        <f t="shared" si="30"/>
        <v>4275</v>
      </c>
      <c r="M105" s="74">
        <v>1</v>
      </c>
      <c r="N105" s="130">
        <v>4275</v>
      </c>
      <c r="O105" s="74">
        <v>0</v>
      </c>
      <c r="P105" s="75">
        <v>0</v>
      </c>
      <c r="Q105" s="74">
        <v>0</v>
      </c>
      <c r="R105" s="130">
        <v>0</v>
      </c>
      <c r="S105" s="74">
        <v>0</v>
      </c>
      <c r="T105" s="75">
        <v>0</v>
      </c>
      <c r="U105" s="74">
        <v>0</v>
      </c>
      <c r="V105" s="130">
        <v>0</v>
      </c>
      <c r="W105" s="75">
        <f t="shared" si="31"/>
        <v>0</v>
      </c>
      <c r="X105" s="75">
        <f t="shared" si="32"/>
        <v>0</v>
      </c>
      <c r="Y105" s="393"/>
      <c r="Z105" s="55"/>
      <c r="AA105" s="71">
        <f t="shared" si="15"/>
        <v>0</v>
      </c>
      <c r="AB105" s="71">
        <f t="shared" si="16"/>
        <v>0</v>
      </c>
      <c r="AC105" s="55"/>
      <c r="AD105" s="55"/>
      <c r="AE105" s="55"/>
      <c r="AF105" s="55"/>
      <c r="AG105" s="55"/>
      <c r="AH105" s="55"/>
      <c r="AI105" s="55"/>
      <c r="AJ105" s="55"/>
      <c r="AK105" s="55"/>
      <c r="AL105" s="55"/>
      <c r="AM105" s="55"/>
    </row>
    <row r="106" spans="1:39" s="556" customFormat="1">
      <c r="A106" s="546">
        <v>99</v>
      </c>
      <c r="B106" s="546" t="s">
        <v>122</v>
      </c>
      <c r="C106" s="546" t="s">
        <v>499</v>
      </c>
      <c r="D106" s="547" t="s">
        <v>388</v>
      </c>
      <c r="E106" s="548" t="s">
        <v>226</v>
      </c>
      <c r="F106" s="549">
        <v>1</v>
      </c>
      <c r="G106" s="550">
        <v>3989.8</v>
      </c>
      <c r="H106" s="550"/>
      <c r="I106" s="549">
        <f t="shared" si="27"/>
        <v>1</v>
      </c>
      <c r="J106" s="551">
        <f t="shared" si="28"/>
        <v>3989.8</v>
      </c>
      <c r="K106" s="552">
        <f t="shared" si="29"/>
        <v>1</v>
      </c>
      <c r="L106" s="553">
        <f t="shared" si="30"/>
        <v>3989.8</v>
      </c>
      <c r="M106" s="549">
        <v>1</v>
      </c>
      <c r="N106" s="553">
        <v>3989.8</v>
      </c>
      <c r="O106" s="549">
        <v>0</v>
      </c>
      <c r="P106" s="552">
        <v>0</v>
      </c>
      <c r="Q106" s="549">
        <v>0</v>
      </c>
      <c r="R106" s="553">
        <v>0</v>
      </c>
      <c r="S106" s="549">
        <v>0</v>
      </c>
      <c r="T106" s="552">
        <v>0</v>
      </c>
      <c r="U106" s="549">
        <v>0</v>
      </c>
      <c r="V106" s="553">
        <v>0</v>
      </c>
      <c r="W106" s="552">
        <f t="shared" si="31"/>
        <v>0</v>
      </c>
      <c r="X106" s="552">
        <f t="shared" si="32"/>
        <v>0</v>
      </c>
      <c r="Y106" s="548"/>
      <c r="Z106" s="554"/>
      <c r="AA106" s="555">
        <f t="shared" ref="AA106:AA132" si="33">G106-J106-X106</f>
        <v>0</v>
      </c>
      <c r="AB106" s="555">
        <f t="shared" ref="AB106:AB132" si="34">F106-I106-W106</f>
        <v>0</v>
      </c>
      <c r="AC106" s="554"/>
      <c r="AD106" s="554"/>
      <c r="AE106" s="554"/>
      <c r="AF106" s="554"/>
      <c r="AG106" s="554"/>
      <c r="AH106" s="554"/>
      <c r="AI106" s="554"/>
      <c r="AJ106" s="554"/>
      <c r="AK106" s="554"/>
      <c r="AL106" s="554"/>
      <c r="AM106" s="554"/>
    </row>
    <row r="107" spans="1:39" s="56" customFormat="1">
      <c r="A107" s="27">
        <v>100</v>
      </c>
      <c r="B107" s="27" t="s">
        <v>122</v>
      </c>
      <c r="C107" s="27" t="s">
        <v>16</v>
      </c>
      <c r="D107" s="26" t="s">
        <v>389</v>
      </c>
      <c r="E107" s="393" t="s">
        <v>226</v>
      </c>
      <c r="F107" s="74">
        <v>1</v>
      </c>
      <c r="G107" s="394">
        <v>2566</v>
      </c>
      <c r="H107" s="394"/>
      <c r="I107" s="74">
        <f t="shared" si="27"/>
        <v>1</v>
      </c>
      <c r="J107" s="395">
        <f t="shared" si="28"/>
        <v>2566</v>
      </c>
      <c r="K107" s="75">
        <f t="shared" si="29"/>
        <v>1</v>
      </c>
      <c r="L107" s="130">
        <f t="shared" si="30"/>
        <v>2566</v>
      </c>
      <c r="M107" s="74">
        <v>1</v>
      </c>
      <c r="N107" s="130">
        <v>2566</v>
      </c>
      <c r="O107" s="74">
        <v>0</v>
      </c>
      <c r="P107" s="75">
        <v>0</v>
      </c>
      <c r="Q107" s="74">
        <v>0</v>
      </c>
      <c r="R107" s="130">
        <v>0</v>
      </c>
      <c r="S107" s="74">
        <v>0</v>
      </c>
      <c r="T107" s="75">
        <v>0</v>
      </c>
      <c r="U107" s="74">
        <v>0</v>
      </c>
      <c r="V107" s="130">
        <v>0</v>
      </c>
      <c r="W107" s="75">
        <f t="shared" si="31"/>
        <v>0</v>
      </c>
      <c r="X107" s="75">
        <f t="shared" si="32"/>
        <v>0</v>
      </c>
      <c r="Y107" s="393"/>
      <c r="Z107" s="55"/>
      <c r="AA107" s="71">
        <f t="shared" si="33"/>
        <v>0</v>
      </c>
      <c r="AB107" s="71">
        <f t="shared" si="34"/>
        <v>0</v>
      </c>
      <c r="AC107" s="55"/>
      <c r="AD107" s="55"/>
      <c r="AE107" s="55"/>
      <c r="AF107" s="55"/>
      <c r="AG107" s="55"/>
      <c r="AH107" s="55"/>
      <c r="AI107" s="55"/>
      <c r="AJ107" s="55"/>
      <c r="AK107" s="55"/>
      <c r="AL107" s="55"/>
      <c r="AM107" s="55"/>
    </row>
    <row r="108" spans="1:39" s="56" customFormat="1">
      <c r="A108" s="27">
        <v>101</v>
      </c>
      <c r="B108" s="27" t="s">
        <v>122</v>
      </c>
      <c r="C108" s="27" t="s">
        <v>15</v>
      </c>
      <c r="D108" s="26" t="s">
        <v>390</v>
      </c>
      <c r="E108" s="393" t="s">
        <v>227</v>
      </c>
      <c r="F108" s="74">
        <v>1</v>
      </c>
      <c r="G108" s="394">
        <v>4162</v>
      </c>
      <c r="H108" s="394"/>
      <c r="I108" s="74">
        <f t="shared" si="27"/>
        <v>1</v>
      </c>
      <c r="J108" s="395">
        <f t="shared" si="28"/>
        <v>4162</v>
      </c>
      <c r="K108" s="75">
        <f t="shared" si="29"/>
        <v>1</v>
      </c>
      <c r="L108" s="130">
        <f t="shared" si="30"/>
        <v>4162</v>
      </c>
      <c r="M108" s="74">
        <v>1</v>
      </c>
      <c r="N108" s="130">
        <v>4162</v>
      </c>
      <c r="O108" s="74">
        <v>0</v>
      </c>
      <c r="P108" s="75">
        <v>0</v>
      </c>
      <c r="Q108" s="74">
        <v>0</v>
      </c>
      <c r="R108" s="130">
        <v>0</v>
      </c>
      <c r="S108" s="74">
        <v>0</v>
      </c>
      <c r="T108" s="75">
        <v>0</v>
      </c>
      <c r="U108" s="74">
        <v>0</v>
      </c>
      <c r="V108" s="130">
        <v>0</v>
      </c>
      <c r="W108" s="75">
        <f t="shared" si="31"/>
        <v>0</v>
      </c>
      <c r="X108" s="75">
        <f t="shared" si="32"/>
        <v>0</v>
      </c>
      <c r="Y108" s="393"/>
      <c r="Z108" s="55"/>
      <c r="AA108" s="71">
        <f t="shared" si="33"/>
        <v>0</v>
      </c>
      <c r="AB108" s="71">
        <f t="shared" si="34"/>
        <v>0</v>
      </c>
      <c r="AC108" s="55"/>
      <c r="AD108" s="55"/>
      <c r="AE108" s="55"/>
      <c r="AF108" s="55"/>
      <c r="AG108" s="55"/>
      <c r="AH108" s="55"/>
      <c r="AI108" s="55"/>
      <c r="AJ108" s="55"/>
      <c r="AK108" s="55"/>
      <c r="AL108" s="55"/>
      <c r="AM108" s="55"/>
    </row>
    <row r="109" spans="1:39" s="56" customFormat="1">
      <c r="A109" s="27">
        <v>102</v>
      </c>
      <c r="B109" s="27" t="s">
        <v>122</v>
      </c>
      <c r="C109" s="27" t="s">
        <v>18</v>
      </c>
      <c r="D109" s="26" t="s">
        <v>391</v>
      </c>
      <c r="E109" s="393" t="s">
        <v>227</v>
      </c>
      <c r="F109" s="74">
        <v>1</v>
      </c>
      <c r="G109" s="394">
        <v>1658</v>
      </c>
      <c r="H109" s="394"/>
      <c r="I109" s="74">
        <f t="shared" si="27"/>
        <v>1</v>
      </c>
      <c r="J109" s="395">
        <f t="shared" si="28"/>
        <v>1658</v>
      </c>
      <c r="K109" s="75">
        <f t="shared" si="29"/>
        <v>1</v>
      </c>
      <c r="L109" s="130">
        <f t="shared" si="30"/>
        <v>1658</v>
      </c>
      <c r="M109" s="74">
        <v>1</v>
      </c>
      <c r="N109" s="130">
        <v>1658</v>
      </c>
      <c r="O109" s="74">
        <v>0</v>
      </c>
      <c r="P109" s="75">
        <v>0</v>
      </c>
      <c r="Q109" s="74">
        <v>0</v>
      </c>
      <c r="R109" s="130">
        <v>0</v>
      </c>
      <c r="S109" s="74">
        <v>0</v>
      </c>
      <c r="T109" s="75">
        <v>0</v>
      </c>
      <c r="U109" s="74">
        <v>0</v>
      </c>
      <c r="V109" s="130">
        <v>0</v>
      </c>
      <c r="W109" s="75">
        <f t="shared" si="31"/>
        <v>0</v>
      </c>
      <c r="X109" s="75">
        <f t="shared" si="32"/>
        <v>0</v>
      </c>
      <c r="Y109" s="393"/>
      <c r="Z109" s="55"/>
      <c r="AA109" s="71">
        <f t="shared" si="33"/>
        <v>0</v>
      </c>
      <c r="AB109" s="71">
        <f t="shared" si="34"/>
        <v>0</v>
      </c>
      <c r="AC109" s="55"/>
      <c r="AD109" s="55"/>
      <c r="AE109" s="55"/>
      <c r="AF109" s="55"/>
      <c r="AG109" s="55"/>
      <c r="AH109" s="55"/>
      <c r="AI109" s="55"/>
      <c r="AJ109" s="55"/>
      <c r="AK109" s="55"/>
      <c r="AL109" s="55"/>
      <c r="AM109" s="55"/>
    </row>
    <row r="110" spans="1:39" s="56" customFormat="1">
      <c r="A110" s="27">
        <v>103</v>
      </c>
      <c r="B110" s="27" t="s">
        <v>122</v>
      </c>
      <c r="C110" s="27" t="s">
        <v>750</v>
      </c>
      <c r="D110" s="26" t="s">
        <v>753</v>
      </c>
      <c r="E110" s="393" t="s">
        <v>227</v>
      </c>
      <c r="F110" s="74">
        <v>1</v>
      </c>
      <c r="G110" s="394">
        <v>9881.6</v>
      </c>
      <c r="H110" s="394"/>
      <c r="I110" s="74">
        <f t="shared" si="27"/>
        <v>1</v>
      </c>
      <c r="J110" s="395">
        <f t="shared" si="28"/>
        <v>9881.6</v>
      </c>
      <c r="K110" s="75">
        <f t="shared" si="29"/>
        <v>1</v>
      </c>
      <c r="L110" s="130">
        <f t="shared" si="30"/>
        <v>9881.6</v>
      </c>
      <c r="M110" s="74">
        <v>1</v>
      </c>
      <c r="N110" s="130">
        <v>9881.6</v>
      </c>
      <c r="O110" s="74">
        <v>0</v>
      </c>
      <c r="P110" s="75">
        <v>0</v>
      </c>
      <c r="Q110" s="74">
        <v>0</v>
      </c>
      <c r="R110" s="130">
        <v>0</v>
      </c>
      <c r="S110" s="74">
        <v>0</v>
      </c>
      <c r="T110" s="75">
        <v>0</v>
      </c>
      <c r="U110" s="74">
        <v>0</v>
      </c>
      <c r="V110" s="130">
        <v>0</v>
      </c>
      <c r="W110" s="75">
        <f t="shared" si="31"/>
        <v>0</v>
      </c>
      <c r="X110" s="75">
        <f t="shared" si="32"/>
        <v>0</v>
      </c>
      <c r="Y110" s="393"/>
      <c r="Z110" s="55"/>
      <c r="AA110" s="71">
        <f t="shared" si="33"/>
        <v>0</v>
      </c>
      <c r="AB110" s="71">
        <f t="shared" si="34"/>
        <v>0</v>
      </c>
      <c r="AC110" s="55"/>
      <c r="AD110" s="55"/>
      <c r="AE110" s="55"/>
      <c r="AF110" s="55"/>
      <c r="AG110" s="55"/>
      <c r="AH110" s="55"/>
      <c r="AI110" s="55"/>
      <c r="AJ110" s="55"/>
      <c r="AK110" s="55"/>
      <c r="AL110" s="55"/>
      <c r="AM110" s="55"/>
    </row>
    <row r="111" spans="1:39" s="56" customFormat="1">
      <c r="A111" s="27">
        <v>104</v>
      </c>
      <c r="B111" s="27" t="s">
        <v>122</v>
      </c>
      <c r="C111" s="27" t="s">
        <v>17</v>
      </c>
      <c r="D111" s="26" t="s">
        <v>392</v>
      </c>
      <c r="E111" s="393" t="s">
        <v>647</v>
      </c>
      <c r="F111" s="74">
        <v>1</v>
      </c>
      <c r="G111" s="394">
        <v>6466</v>
      </c>
      <c r="H111" s="394"/>
      <c r="I111" s="74">
        <f t="shared" si="27"/>
        <v>1</v>
      </c>
      <c r="J111" s="395">
        <f t="shared" si="28"/>
        <v>6466</v>
      </c>
      <c r="K111" s="75">
        <f t="shared" si="29"/>
        <v>1</v>
      </c>
      <c r="L111" s="130">
        <f t="shared" si="30"/>
        <v>6466</v>
      </c>
      <c r="M111" s="74">
        <v>1</v>
      </c>
      <c r="N111" s="130">
        <v>6466</v>
      </c>
      <c r="O111" s="74">
        <v>0</v>
      </c>
      <c r="P111" s="75">
        <v>0</v>
      </c>
      <c r="Q111" s="74">
        <v>0</v>
      </c>
      <c r="R111" s="130">
        <v>0</v>
      </c>
      <c r="S111" s="74">
        <v>0</v>
      </c>
      <c r="T111" s="75">
        <v>0</v>
      </c>
      <c r="U111" s="74">
        <v>0</v>
      </c>
      <c r="V111" s="130">
        <v>0</v>
      </c>
      <c r="W111" s="75">
        <f t="shared" si="31"/>
        <v>0</v>
      </c>
      <c r="X111" s="75">
        <f t="shared" si="32"/>
        <v>0</v>
      </c>
      <c r="Y111" s="393"/>
      <c r="Z111" s="55"/>
      <c r="AA111" s="71">
        <f t="shared" si="33"/>
        <v>0</v>
      </c>
      <c r="AB111" s="71">
        <f t="shared" si="34"/>
        <v>0</v>
      </c>
      <c r="AC111" s="55"/>
      <c r="AD111" s="55"/>
      <c r="AE111" s="55"/>
      <c r="AF111" s="55"/>
      <c r="AG111" s="55"/>
      <c r="AH111" s="55"/>
      <c r="AI111" s="55"/>
      <c r="AJ111" s="55"/>
      <c r="AK111" s="55"/>
      <c r="AL111" s="55"/>
      <c r="AM111" s="55"/>
    </row>
    <row r="112" spans="1:39" s="56" customFormat="1">
      <c r="A112" s="27">
        <v>105</v>
      </c>
      <c r="B112" s="27" t="s">
        <v>122</v>
      </c>
      <c r="C112" s="27" t="s">
        <v>20</v>
      </c>
      <c r="D112" s="26" t="s">
        <v>393</v>
      </c>
      <c r="E112" s="393" t="s">
        <v>647</v>
      </c>
      <c r="F112" s="74">
        <v>1</v>
      </c>
      <c r="G112" s="394">
        <v>4740</v>
      </c>
      <c r="H112" s="394"/>
      <c r="I112" s="74">
        <f t="shared" si="27"/>
        <v>1</v>
      </c>
      <c r="J112" s="395">
        <f t="shared" si="28"/>
        <v>4740</v>
      </c>
      <c r="K112" s="75">
        <f t="shared" si="29"/>
        <v>1</v>
      </c>
      <c r="L112" s="130">
        <f t="shared" si="30"/>
        <v>4740</v>
      </c>
      <c r="M112" s="74">
        <v>1</v>
      </c>
      <c r="N112" s="130">
        <v>4740</v>
      </c>
      <c r="O112" s="74">
        <v>0</v>
      </c>
      <c r="P112" s="75">
        <v>0</v>
      </c>
      <c r="Q112" s="74">
        <v>0</v>
      </c>
      <c r="R112" s="130">
        <v>0</v>
      </c>
      <c r="S112" s="74">
        <v>0</v>
      </c>
      <c r="T112" s="75">
        <v>0</v>
      </c>
      <c r="U112" s="74">
        <v>0</v>
      </c>
      <c r="V112" s="130">
        <v>0</v>
      </c>
      <c r="W112" s="75">
        <f t="shared" si="31"/>
        <v>0</v>
      </c>
      <c r="X112" s="75">
        <f t="shared" si="32"/>
        <v>0</v>
      </c>
      <c r="Y112" s="393"/>
      <c r="Z112" s="55"/>
      <c r="AA112" s="71">
        <f t="shared" si="33"/>
        <v>0</v>
      </c>
      <c r="AB112" s="71">
        <f t="shared" si="34"/>
        <v>0</v>
      </c>
      <c r="AC112" s="55"/>
      <c r="AD112" s="55"/>
      <c r="AE112" s="55"/>
      <c r="AF112" s="55"/>
      <c r="AG112" s="55"/>
      <c r="AH112" s="55"/>
      <c r="AI112" s="55"/>
      <c r="AJ112" s="55"/>
      <c r="AK112" s="55"/>
      <c r="AL112" s="55"/>
      <c r="AM112" s="55"/>
    </row>
    <row r="113" spans="1:39" s="56" customFormat="1">
      <c r="A113" s="27">
        <v>106</v>
      </c>
      <c r="B113" s="27" t="s">
        <v>122</v>
      </c>
      <c r="C113" s="27" t="s">
        <v>19</v>
      </c>
      <c r="D113" s="26" t="s">
        <v>394</v>
      </c>
      <c r="E113" s="393" t="s">
        <v>647</v>
      </c>
      <c r="F113" s="74">
        <v>1</v>
      </c>
      <c r="G113" s="394">
        <v>4164</v>
      </c>
      <c r="H113" s="394"/>
      <c r="I113" s="74">
        <f t="shared" si="27"/>
        <v>1</v>
      </c>
      <c r="J113" s="395">
        <f t="shared" si="28"/>
        <v>4164</v>
      </c>
      <c r="K113" s="75">
        <f t="shared" si="29"/>
        <v>1</v>
      </c>
      <c r="L113" s="130">
        <f t="shared" si="30"/>
        <v>4164</v>
      </c>
      <c r="M113" s="74">
        <v>1</v>
      </c>
      <c r="N113" s="130">
        <v>4164</v>
      </c>
      <c r="O113" s="74">
        <v>0</v>
      </c>
      <c r="P113" s="75">
        <v>0</v>
      </c>
      <c r="Q113" s="74">
        <v>0</v>
      </c>
      <c r="R113" s="130">
        <v>0</v>
      </c>
      <c r="S113" s="74">
        <v>0</v>
      </c>
      <c r="T113" s="75">
        <v>0</v>
      </c>
      <c r="U113" s="74">
        <v>0</v>
      </c>
      <c r="V113" s="130">
        <v>0</v>
      </c>
      <c r="W113" s="75">
        <f t="shared" si="31"/>
        <v>0</v>
      </c>
      <c r="X113" s="75">
        <f t="shared" si="32"/>
        <v>0</v>
      </c>
      <c r="Y113" s="393"/>
      <c r="Z113" s="55"/>
      <c r="AA113" s="71">
        <f t="shared" si="33"/>
        <v>0</v>
      </c>
      <c r="AB113" s="71">
        <f t="shared" si="34"/>
        <v>0</v>
      </c>
      <c r="AC113" s="55"/>
      <c r="AD113" s="55"/>
      <c r="AE113" s="55"/>
      <c r="AF113" s="55"/>
      <c r="AG113" s="55"/>
      <c r="AH113" s="55"/>
      <c r="AI113" s="55"/>
      <c r="AJ113" s="55"/>
      <c r="AK113" s="55"/>
      <c r="AL113" s="55"/>
      <c r="AM113" s="55"/>
    </row>
    <row r="114" spans="1:39" s="56" customFormat="1">
      <c r="A114" s="27">
        <v>107</v>
      </c>
      <c r="B114" s="27" t="s">
        <v>122</v>
      </c>
      <c r="C114" s="27" t="s">
        <v>498</v>
      </c>
      <c r="D114" s="26" t="s">
        <v>395</v>
      </c>
      <c r="E114" s="393" t="s">
        <v>647</v>
      </c>
      <c r="F114" s="74">
        <v>1</v>
      </c>
      <c r="G114" s="394">
        <v>8323.9</v>
      </c>
      <c r="H114" s="394"/>
      <c r="I114" s="74">
        <f t="shared" si="27"/>
        <v>1</v>
      </c>
      <c r="J114" s="395">
        <f t="shared" si="28"/>
        <v>8323.9</v>
      </c>
      <c r="K114" s="75">
        <f t="shared" si="29"/>
        <v>1</v>
      </c>
      <c r="L114" s="130">
        <f t="shared" si="30"/>
        <v>8323.9</v>
      </c>
      <c r="M114" s="74">
        <v>1</v>
      </c>
      <c r="N114" s="130">
        <v>8323.9</v>
      </c>
      <c r="O114" s="74">
        <v>0</v>
      </c>
      <c r="P114" s="75">
        <v>0</v>
      </c>
      <c r="Q114" s="74">
        <v>0</v>
      </c>
      <c r="R114" s="130">
        <v>0</v>
      </c>
      <c r="S114" s="74">
        <v>0</v>
      </c>
      <c r="T114" s="75">
        <v>0</v>
      </c>
      <c r="U114" s="74">
        <v>0</v>
      </c>
      <c r="V114" s="130">
        <v>0</v>
      </c>
      <c r="W114" s="75">
        <f t="shared" si="31"/>
        <v>0</v>
      </c>
      <c r="X114" s="75">
        <f t="shared" si="32"/>
        <v>0</v>
      </c>
      <c r="Y114" s="393"/>
      <c r="Z114" s="55"/>
      <c r="AA114" s="71">
        <f t="shared" si="33"/>
        <v>0</v>
      </c>
      <c r="AB114" s="71">
        <f t="shared" si="34"/>
        <v>0</v>
      </c>
      <c r="AC114" s="55"/>
      <c r="AD114" s="55"/>
      <c r="AE114" s="55"/>
      <c r="AF114" s="55"/>
      <c r="AG114" s="55"/>
      <c r="AH114" s="55"/>
      <c r="AI114" s="55"/>
      <c r="AJ114" s="55"/>
      <c r="AK114" s="55"/>
      <c r="AL114" s="55"/>
      <c r="AM114" s="55"/>
    </row>
    <row r="115" spans="1:39" s="56" customFormat="1">
      <c r="A115" s="27"/>
      <c r="B115" s="27" t="s">
        <v>122</v>
      </c>
      <c r="C115" s="543" t="s">
        <v>21</v>
      </c>
      <c r="D115" s="544"/>
      <c r="E115" s="545"/>
      <c r="F115" s="74"/>
      <c r="G115" s="394"/>
      <c r="H115" s="399" t="s">
        <v>657</v>
      </c>
      <c r="I115" s="74"/>
      <c r="J115" s="395"/>
      <c r="K115" s="75"/>
      <c r="L115" s="130"/>
      <c r="M115" s="74"/>
      <c r="N115" s="130"/>
      <c r="O115" s="74"/>
      <c r="P115" s="75"/>
      <c r="Q115" s="74"/>
      <c r="R115" s="130"/>
      <c r="S115" s="74"/>
      <c r="T115" s="75"/>
      <c r="U115" s="74"/>
      <c r="V115" s="130"/>
      <c r="W115" s="75"/>
      <c r="X115" s="75"/>
      <c r="Y115" s="393"/>
      <c r="Z115" s="55"/>
      <c r="AA115" s="71">
        <f t="shared" si="33"/>
        <v>0</v>
      </c>
      <c r="AB115" s="71">
        <f t="shared" si="34"/>
        <v>0</v>
      </c>
      <c r="AC115" s="55"/>
      <c r="AD115" s="55"/>
      <c r="AE115" s="55"/>
      <c r="AF115" s="55"/>
      <c r="AG115" s="55"/>
      <c r="AH115" s="55"/>
      <c r="AI115" s="55"/>
      <c r="AJ115" s="55"/>
      <c r="AK115" s="55"/>
      <c r="AL115" s="55"/>
      <c r="AM115" s="55"/>
    </row>
    <row r="116" spans="1:39" s="556" customFormat="1">
      <c r="A116" s="588">
        <v>108</v>
      </c>
      <c r="B116" s="588" t="s">
        <v>122</v>
      </c>
      <c r="C116" s="588" t="s">
        <v>182</v>
      </c>
      <c r="D116" s="589" t="s">
        <v>373</v>
      </c>
      <c r="E116" s="590" t="s">
        <v>212</v>
      </c>
      <c r="F116" s="574">
        <v>1</v>
      </c>
      <c r="G116" s="591">
        <v>2099.1</v>
      </c>
      <c r="H116" s="591"/>
      <c r="I116" s="574">
        <f t="shared" si="27"/>
        <v>0</v>
      </c>
      <c r="J116" s="575">
        <f t="shared" si="28"/>
        <v>0</v>
      </c>
      <c r="K116" s="576">
        <f t="shared" si="29"/>
        <v>0</v>
      </c>
      <c r="L116" s="577">
        <f t="shared" si="30"/>
        <v>0</v>
      </c>
      <c r="M116" s="574">
        <v>0</v>
      </c>
      <c r="N116" s="577">
        <v>0</v>
      </c>
      <c r="O116" s="574">
        <v>0</v>
      </c>
      <c r="P116" s="576">
        <v>0</v>
      </c>
      <c r="Q116" s="574">
        <v>0</v>
      </c>
      <c r="R116" s="577">
        <v>0</v>
      </c>
      <c r="S116" s="574">
        <v>1</v>
      </c>
      <c r="T116" s="577">
        <v>2099.1</v>
      </c>
      <c r="U116" s="574">
        <v>0</v>
      </c>
      <c r="V116" s="577">
        <v>0</v>
      </c>
      <c r="W116" s="576">
        <f t="shared" si="31"/>
        <v>1</v>
      </c>
      <c r="X116" s="577">
        <f t="shared" si="32"/>
        <v>2099.1</v>
      </c>
      <c r="Y116" s="590" t="s">
        <v>530</v>
      </c>
      <c r="Z116" s="554"/>
      <c r="AA116" s="555">
        <f t="shared" si="33"/>
        <v>0</v>
      </c>
      <c r="AB116" s="555">
        <f t="shared" si="34"/>
        <v>0</v>
      </c>
      <c r="AC116" s="554"/>
      <c r="AD116" s="554"/>
      <c r="AE116" s="554"/>
      <c r="AF116" s="554"/>
      <c r="AG116" s="554"/>
      <c r="AH116" s="554"/>
      <c r="AI116" s="554"/>
      <c r="AJ116" s="554"/>
      <c r="AK116" s="554"/>
      <c r="AL116" s="554"/>
      <c r="AM116" s="554"/>
    </row>
    <row r="117" spans="1:39" s="556" customFormat="1">
      <c r="A117" s="546">
        <v>109</v>
      </c>
      <c r="B117" s="546" t="s">
        <v>122</v>
      </c>
      <c r="C117" s="546" t="s">
        <v>183</v>
      </c>
      <c r="D117" s="547" t="s">
        <v>799</v>
      </c>
      <c r="E117" s="548" t="s">
        <v>212</v>
      </c>
      <c r="F117" s="549">
        <v>1</v>
      </c>
      <c r="G117" s="550">
        <v>1474</v>
      </c>
      <c r="H117" s="550"/>
      <c r="I117" s="549">
        <f t="shared" si="27"/>
        <v>1</v>
      </c>
      <c r="J117" s="551">
        <f t="shared" si="28"/>
        <v>1474</v>
      </c>
      <c r="K117" s="552">
        <v>1</v>
      </c>
      <c r="L117" s="553">
        <v>1474</v>
      </c>
      <c r="M117" s="549">
        <v>1</v>
      </c>
      <c r="N117" s="660">
        <v>1474</v>
      </c>
      <c r="O117" s="549">
        <v>0</v>
      </c>
      <c r="P117" s="552">
        <v>0</v>
      </c>
      <c r="Q117" s="549">
        <v>0</v>
      </c>
      <c r="R117" s="553">
        <v>0</v>
      </c>
      <c r="S117" s="549">
        <v>0</v>
      </c>
      <c r="T117" s="552">
        <v>0</v>
      </c>
      <c r="U117" s="549">
        <v>0</v>
      </c>
      <c r="V117" s="553">
        <v>0</v>
      </c>
      <c r="W117" s="552">
        <f t="shared" si="31"/>
        <v>0</v>
      </c>
      <c r="X117" s="552">
        <f t="shared" si="32"/>
        <v>0</v>
      </c>
      <c r="Y117" s="548" t="s">
        <v>530</v>
      </c>
      <c r="Z117" s="554"/>
      <c r="AA117" s="555">
        <f t="shared" si="33"/>
        <v>0</v>
      </c>
      <c r="AB117" s="555">
        <f t="shared" si="34"/>
        <v>0</v>
      </c>
      <c r="AC117" s="554"/>
      <c r="AD117" s="554"/>
      <c r="AE117" s="554"/>
      <c r="AF117" s="554"/>
      <c r="AG117" s="554"/>
      <c r="AH117" s="554"/>
      <c r="AI117" s="554"/>
      <c r="AJ117" s="554"/>
      <c r="AK117" s="554"/>
      <c r="AL117" s="554"/>
      <c r="AM117" s="554"/>
    </row>
    <row r="118" spans="1:39" s="56" customFormat="1">
      <c r="A118" s="27">
        <v>110</v>
      </c>
      <c r="B118" s="27" t="s">
        <v>122</v>
      </c>
      <c r="C118" s="27" t="s">
        <v>184</v>
      </c>
      <c r="D118" s="26" t="s">
        <v>616</v>
      </c>
      <c r="E118" s="393" t="s">
        <v>212</v>
      </c>
      <c r="F118" s="74">
        <v>1</v>
      </c>
      <c r="G118" s="394">
        <v>1738</v>
      </c>
      <c r="H118" s="394"/>
      <c r="I118" s="74">
        <f t="shared" si="27"/>
        <v>1</v>
      </c>
      <c r="J118" s="395">
        <f t="shared" si="28"/>
        <v>1738</v>
      </c>
      <c r="K118" s="75">
        <f t="shared" si="29"/>
        <v>1</v>
      </c>
      <c r="L118" s="130">
        <f t="shared" si="30"/>
        <v>1738</v>
      </c>
      <c r="M118" s="74">
        <v>1</v>
      </c>
      <c r="N118" s="130">
        <v>1738</v>
      </c>
      <c r="O118" s="74">
        <v>0</v>
      </c>
      <c r="P118" s="75">
        <v>0</v>
      </c>
      <c r="Q118" s="74">
        <v>0</v>
      </c>
      <c r="R118" s="130">
        <v>0</v>
      </c>
      <c r="S118" s="74">
        <v>0</v>
      </c>
      <c r="T118" s="75">
        <v>0</v>
      </c>
      <c r="U118" s="74">
        <v>0</v>
      </c>
      <c r="V118" s="130">
        <v>0</v>
      </c>
      <c r="W118" s="75">
        <f t="shared" si="31"/>
        <v>0</v>
      </c>
      <c r="X118" s="75">
        <f t="shared" si="32"/>
        <v>0</v>
      </c>
      <c r="Y118" s="393" t="s">
        <v>530</v>
      </c>
      <c r="Z118" s="55"/>
      <c r="AA118" s="71">
        <f t="shared" si="33"/>
        <v>0</v>
      </c>
      <c r="AB118" s="71">
        <f t="shared" si="34"/>
        <v>0</v>
      </c>
      <c r="AC118" s="55"/>
      <c r="AD118" s="55"/>
      <c r="AE118" s="55"/>
      <c r="AF118" s="55"/>
      <c r="AG118" s="55"/>
      <c r="AH118" s="55"/>
      <c r="AI118" s="55"/>
      <c r="AJ118" s="55"/>
      <c r="AK118" s="55"/>
      <c r="AL118" s="55"/>
      <c r="AM118" s="55"/>
    </row>
    <row r="119" spans="1:39" s="56" customFormat="1">
      <c r="A119" s="27">
        <v>111</v>
      </c>
      <c r="B119" s="27" t="s">
        <v>122</v>
      </c>
      <c r="C119" s="27" t="s">
        <v>800</v>
      </c>
      <c r="D119" s="26" t="s">
        <v>601</v>
      </c>
      <c r="E119" s="393" t="s">
        <v>265</v>
      </c>
      <c r="F119" s="74">
        <v>1</v>
      </c>
      <c r="G119" s="394">
        <v>6134</v>
      </c>
      <c r="H119" s="394"/>
      <c r="I119" s="74">
        <f t="shared" si="27"/>
        <v>1</v>
      </c>
      <c r="J119" s="395">
        <f t="shared" si="28"/>
        <v>6134</v>
      </c>
      <c r="K119" s="75">
        <f t="shared" si="29"/>
        <v>1</v>
      </c>
      <c r="L119" s="130">
        <f t="shared" si="30"/>
        <v>6134</v>
      </c>
      <c r="M119" s="74">
        <v>1</v>
      </c>
      <c r="N119" s="130">
        <v>6134</v>
      </c>
      <c r="O119" s="74">
        <v>0</v>
      </c>
      <c r="P119" s="75">
        <v>0</v>
      </c>
      <c r="Q119" s="74"/>
      <c r="R119" s="130"/>
      <c r="S119" s="74">
        <v>0</v>
      </c>
      <c r="T119" s="75">
        <v>0</v>
      </c>
      <c r="U119" s="74">
        <v>0</v>
      </c>
      <c r="V119" s="130">
        <v>0</v>
      </c>
      <c r="W119" s="75">
        <f t="shared" si="31"/>
        <v>0</v>
      </c>
      <c r="X119" s="75">
        <f t="shared" si="32"/>
        <v>0</v>
      </c>
      <c r="Y119" s="393"/>
      <c r="Z119" s="55"/>
      <c r="AA119" s="71">
        <f t="shared" si="33"/>
        <v>0</v>
      </c>
      <c r="AB119" s="71">
        <f t="shared" si="34"/>
        <v>0</v>
      </c>
      <c r="AC119" s="55"/>
      <c r="AD119" s="55"/>
      <c r="AE119" s="55"/>
      <c r="AF119" s="55"/>
      <c r="AG119" s="55"/>
      <c r="AH119" s="55"/>
      <c r="AI119" s="55"/>
      <c r="AJ119" s="55"/>
      <c r="AK119" s="55"/>
      <c r="AL119" s="55"/>
      <c r="AM119" s="55"/>
    </row>
    <row r="120" spans="1:39" s="56" customFormat="1">
      <c r="A120" s="27">
        <v>112</v>
      </c>
      <c r="B120" s="27" t="s">
        <v>122</v>
      </c>
      <c r="C120" s="557" t="s">
        <v>185</v>
      </c>
      <c r="D120" s="26" t="s">
        <v>535</v>
      </c>
      <c r="E120" s="393" t="s">
        <v>648</v>
      </c>
      <c r="F120" s="74">
        <v>1</v>
      </c>
      <c r="G120" s="394">
        <v>1525</v>
      </c>
      <c r="H120" s="394"/>
      <c r="I120" s="74">
        <f t="shared" si="27"/>
        <v>1</v>
      </c>
      <c r="J120" s="395">
        <f>L120+R120</f>
        <v>1525</v>
      </c>
      <c r="K120" s="75">
        <f t="shared" si="29"/>
        <v>1</v>
      </c>
      <c r="L120" s="130">
        <f>N120+P120</f>
        <v>1525</v>
      </c>
      <c r="M120" s="74">
        <v>1</v>
      </c>
      <c r="N120" s="398">
        <v>1525</v>
      </c>
      <c r="O120" s="74">
        <v>0</v>
      </c>
      <c r="P120" s="75">
        <v>0</v>
      </c>
      <c r="Q120" s="74">
        <v>0</v>
      </c>
      <c r="R120" s="130">
        <v>0</v>
      </c>
      <c r="S120" s="74">
        <v>0</v>
      </c>
      <c r="T120" s="75">
        <v>0</v>
      </c>
      <c r="U120" s="74">
        <v>0</v>
      </c>
      <c r="V120" s="130">
        <v>0</v>
      </c>
      <c r="W120" s="75">
        <f t="shared" si="31"/>
        <v>0</v>
      </c>
      <c r="X120" s="75">
        <f t="shared" si="32"/>
        <v>0</v>
      </c>
      <c r="Y120" s="393"/>
      <c r="Z120" s="55"/>
      <c r="AA120" s="71">
        <f t="shared" si="33"/>
        <v>0</v>
      </c>
      <c r="AB120" s="71">
        <f t="shared" si="34"/>
        <v>0</v>
      </c>
      <c r="AC120" s="55"/>
      <c r="AD120" s="55"/>
      <c r="AE120" s="55"/>
      <c r="AF120" s="55"/>
      <c r="AG120" s="55"/>
      <c r="AH120" s="55"/>
      <c r="AI120" s="55"/>
      <c r="AJ120" s="55"/>
      <c r="AK120" s="55"/>
      <c r="AL120" s="55"/>
      <c r="AM120" s="55"/>
    </row>
    <row r="121" spans="1:39" s="56" customFormat="1">
      <c r="A121" s="27">
        <v>113</v>
      </c>
      <c r="B121" s="27" t="s">
        <v>122</v>
      </c>
      <c r="C121" s="27" t="s">
        <v>583</v>
      </c>
      <c r="D121" s="26" t="s">
        <v>598</v>
      </c>
      <c r="E121" s="393" t="s">
        <v>228</v>
      </c>
      <c r="F121" s="74">
        <v>1</v>
      </c>
      <c r="G121" s="394">
        <v>1729.6</v>
      </c>
      <c r="H121" s="394"/>
      <c r="I121" s="74">
        <f>K121</f>
        <v>1</v>
      </c>
      <c r="J121" s="395">
        <f>L121</f>
        <v>1729.6</v>
      </c>
      <c r="K121" s="75">
        <f>M121+O121</f>
        <v>1</v>
      </c>
      <c r="L121" s="130">
        <f>N121+P121</f>
        <v>1729.6</v>
      </c>
      <c r="M121" s="74">
        <v>1</v>
      </c>
      <c r="N121" s="398">
        <v>1729.6</v>
      </c>
      <c r="O121" s="74">
        <v>0</v>
      </c>
      <c r="P121" s="75">
        <v>0</v>
      </c>
      <c r="Q121" s="74">
        <v>0</v>
      </c>
      <c r="R121" s="130">
        <v>0</v>
      </c>
      <c r="S121" s="74">
        <v>0</v>
      </c>
      <c r="T121" s="75">
        <v>0</v>
      </c>
      <c r="U121" s="74">
        <v>0</v>
      </c>
      <c r="V121" s="130">
        <v>0</v>
      </c>
      <c r="W121" s="75">
        <v>0</v>
      </c>
      <c r="X121" s="75">
        <v>0</v>
      </c>
      <c r="Y121" s="393"/>
      <c r="Z121" s="55"/>
      <c r="AA121" s="71">
        <f t="shared" si="33"/>
        <v>0</v>
      </c>
      <c r="AB121" s="71">
        <f t="shared" si="34"/>
        <v>0</v>
      </c>
      <c r="AC121" s="55"/>
      <c r="AD121" s="55"/>
      <c r="AE121" s="55"/>
      <c r="AF121" s="55"/>
      <c r="AG121" s="55"/>
      <c r="AH121" s="55"/>
      <c r="AI121" s="55"/>
      <c r="AJ121" s="55"/>
      <c r="AK121" s="55"/>
      <c r="AL121" s="55"/>
      <c r="AM121" s="55"/>
    </row>
    <row r="122" spans="1:39" s="56" customFormat="1">
      <c r="A122" s="27">
        <v>114</v>
      </c>
      <c r="B122" s="27" t="s">
        <v>122</v>
      </c>
      <c r="C122" s="557" t="s">
        <v>471</v>
      </c>
      <c r="D122" s="26" t="s">
        <v>688</v>
      </c>
      <c r="E122" s="393" t="s">
        <v>228</v>
      </c>
      <c r="F122" s="74">
        <v>1</v>
      </c>
      <c r="G122" s="394">
        <v>1725</v>
      </c>
      <c r="H122" s="394"/>
      <c r="I122" s="74">
        <f t="shared" si="27"/>
        <v>1</v>
      </c>
      <c r="J122" s="395">
        <f>L122+R122</f>
        <v>1725</v>
      </c>
      <c r="K122" s="75">
        <f t="shared" si="29"/>
        <v>1</v>
      </c>
      <c r="L122" s="130">
        <f>N122+P122</f>
        <v>1725</v>
      </c>
      <c r="M122" s="74">
        <v>1</v>
      </c>
      <c r="N122" s="398">
        <v>1725</v>
      </c>
      <c r="O122" s="74">
        <v>0</v>
      </c>
      <c r="P122" s="75">
        <v>0</v>
      </c>
      <c r="Q122" s="74">
        <v>0</v>
      </c>
      <c r="R122" s="130">
        <v>0</v>
      </c>
      <c r="S122" s="74">
        <v>0</v>
      </c>
      <c r="T122" s="75">
        <v>0</v>
      </c>
      <c r="U122" s="74">
        <v>0</v>
      </c>
      <c r="V122" s="130">
        <v>0</v>
      </c>
      <c r="W122" s="75">
        <f t="shared" si="31"/>
        <v>0</v>
      </c>
      <c r="X122" s="75">
        <f t="shared" si="32"/>
        <v>0</v>
      </c>
      <c r="Y122" s="393"/>
      <c r="Z122" s="55"/>
      <c r="AA122" s="71">
        <f t="shared" si="33"/>
        <v>0</v>
      </c>
      <c r="AB122" s="71">
        <f t="shared" si="34"/>
        <v>0</v>
      </c>
      <c r="AC122" s="55"/>
      <c r="AD122" s="55"/>
      <c r="AE122" s="55"/>
      <c r="AF122" s="55"/>
      <c r="AG122" s="55"/>
      <c r="AH122" s="55"/>
      <c r="AI122" s="55"/>
      <c r="AJ122" s="55"/>
      <c r="AK122" s="55"/>
      <c r="AL122" s="55"/>
      <c r="AM122" s="55"/>
    </row>
    <row r="123" spans="1:39" s="56" customFormat="1">
      <c r="A123" s="27">
        <v>115</v>
      </c>
      <c r="B123" s="27" t="s">
        <v>122</v>
      </c>
      <c r="C123" s="557" t="s">
        <v>472</v>
      </c>
      <c r="D123" s="26" t="s">
        <v>689</v>
      </c>
      <c r="E123" s="393" t="s">
        <v>228</v>
      </c>
      <c r="F123" s="74">
        <v>1</v>
      </c>
      <c r="G123" s="394">
        <v>1841</v>
      </c>
      <c r="H123" s="394"/>
      <c r="I123" s="74">
        <f t="shared" si="27"/>
        <v>1</v>
      </c>
      <c r="J123" s="395">
        <f>L123+R123</f>
        <v>1841</v>
      </c>
      <c r="K123" s="75">
        <f t="shared" si="29"/>
        <v>1</v>
      </c>
      <c r="L123" s="130">
        <f t="shared" si="30"/>
        <v>1841</v>
      </c>
      <c r="M123" s="74">
        <v>1</v>
      </c>
      <c r="N123" s="398">
        <v>1841</v>
      </c>
      <c r="O123" s="74">
        <v>0</v>
      </c>
      <c r="P123" s="75">
        <v>0</v>
      </c>
      <c r="Q123" s="74">
        <v>0</v>
      </c>
      <c r="R123" s="130">
        <v>0</v>
      </c>
      <c r="S123" s="74">
        <v>0</v>
      </c>
      <c r="T123" s="75">
        <v>0</v>
      </c>
      <c r="U123" s="74">
        <v>0</v>
      </c>
      <c r="V123" s="130">
        <v>0</v>
      </c>
      <c r="W123" s="75">
        <f t="shared" si="31"/>
        <v>0</v>
      </c>
      <c r="X123" s="75">
        <f t="shared" si="32"/>
        <v>0</v>
      </c>
      <c r="Y123" s="393"/>
      <c r="Z123" s="55"/>
      <c r="AA123" s="71">
        <f t="shared" si="33"/>
        <v>0</v>
      </c>
      <c r="AB123" s="71">
        <f t="shared" si="34"/>
        <v>0</v>
      </c>
      <c r="AC123" s="55"/>
      <c r="AD123" s="55"/>
      <c r="AE123" s="55"/>
      <c r="AF123" s="55"/>
      <c r="AG123" s="55"/>
      <c r="AH123" s="55"/>
      <c r="AI123" s="55"/>
      <c r="AJ123" s="55"/>
      <c r="AK123" s="55"/>
      <c r="AL123" s="55"/>
      <c r="AM123" s="55"/>
    </row>
    <row r="124" spans="1:39" s="56" customFormat="1">
      <c r="A124" s="27">
        <v>116</v>
      </c>
      <c r="B124" s="27" t="s">
        <v>122</v>
      </c>
      <c r="C124" s="557" t="s">
        <v>473</v>
      </c>
      <c r="D124" s="26" t="s">
        <v>690</v>
      </c>
      <c r="E124" s="393" t="s">
        <v>228</v>
      </c>
      <c r="F124" s="74">
        <v>1</v>
      </c>
      <c r="G124" s="394">
        <v>1512</v>
      </c>
      <c r="H124" s="394"/>
      <c r="I124" s="74">
        <f t="shared" si="27"/>
        <v>1</v>
      </c>
      <c r="J124" s="395">
        <f>L124+R124</f>
        <v>1512</v>
      </c>
      <c r="K124" s="75">
        <f t="shared" si="29"/>
        <v>1</v>
      </c>
      <c r="L124" s="130">
        <f>N124+P124</f>
        <v>1512</v>
      </c>
      <c r="M124" s="74">
        <v>1</v>
      </c>
      <c r="N124" s="398">
        <v>1512</v>
      </c>
      <c r="O124" s="74">
        <v>0</v>
      </c>
      <c r="P124" s="75">
        <v>0</v>
      </c>
      <c r="Q124" s="74">
        <v>0</v>
      </c>
      <c r="R124" s="130">
        <v>0</v>
      </c>
      <c r="S124" s="74">
        <v>0</v>
      </c>
      <c r="T124" s="75">
        <v>0</v>
      </c>
      <c r="U124" s="74">
        <v>0</v>
      </c>
      <c r="V124" s="130">
        <v>0</v>
      </c>
      <c r="W124" s="75">
        <f t="shared" si="31"/>
        <v>0</v>
      </c>
      <c r="X124" s="75">
        <f t="shared" si="32"/>
        <v>0</v>
      </c>
      <c r="Y124" s="393"/>
      <c r="Z124" s="55"/>
      <c r="AA124" s="71">
        <f t="shared" si="33"/>
        <v>0</v>
      </c>
      <c r="AB124" s="71">
        <f t="shared" si="34"/>
        <v>0</v>
      </c>
      <c r="AC124" s="55"/>
      <c r="AD124" s="55"/>
      <c r="AE124" s="55"/>
      <c r="AF124" s="55"/>
      <c r="AG124" s="55"/>
      <c r="AH124" s="55"/>
      <c r="AI124" s="55"/>
      <c r="AJ124" s="55"/>
      <c r="AK124" s="55"/>
      <c r="AL124" s="55"/>
      <c r="AM124" s="55"/>
    </row>
    <row r="125" spans="1:39" s="56" customFormat="1">
      <c r="A125" s="27">
        <v>117</v>
      </c>
      <c r="B125" s="27" t="s">
        <v>272</v>
      </c>
      <c r="C125" s="27" t="s">
        <v>474</v>
      </c>
      <c r="D125" s="26" t="s">
        <v>554</v>
      </c>
      <c r="E125" s="393" t="s">
        <v>283</v>
      </c>
      <c r="F125" s="74">
        <v>1</v>
      </c>
      <c r="G125" s="394">
        <v>4501.3</v>
      </c>
      <c r="H125" s="394"/>
      <c r="I125" s="74">
        <f>K125</f>
        <v>1</v>
      </c>
      <c r="J125" s="394">
        <f>L125</f>
        <v>4501.3</v>
      </c>
      <c r="K125" s="75">
        <f t="shared" si="29"/>
        <v>1</v>
      </c>
      <c r="L125" s="130">
        <f>N125+P125</f>
        <v>4501.3</v>
      </c>
      <c r="M125" s="74">
        <v>1</v>
      </c>
      <c r="N125" s="398">
        <v>4501.3</v>
      </c>
      <c r="O125" s="74">
        <v>0</v>
      </c>
      <c r="P125" s="75">
        <v>0</v>
      </c>
      <c r="Q125" s="74">
        <v>0</v>
      </c>
      <c r="R125" s="130">
        <v>0</v>
      </c>
      <c r="S125" s="74">
        <v>0</v>
      </c>
      <c r="T125" s="75">
        <v>0</v>
      </c>
      <c r="U125" s="74">
        <v>0</v>
      </c>
      <c r="V125" s="130">
        <v>0</v>
      </c>
      <c r="W125" s="75">
        <f t="shared" si="31"/>
        <v>0</v>
      </c>
      <c r="X125" s="75">
        <f t="shared" si="32"/>
        <v>0</v>
      </c>
      <c r="Y125" s="393"/>
      <c r="Z125" s="55"/>
      <c r="AA125" s="71">
        <f t="shared" ref="AA125" si="35">G125-J125-X125</f>
        <v>0</v>
      </c>
      <c r="AB125" s="71">
        <f t="shared" ref="AB125" si="36">F125-I125-W125</f>
        <v>0</v>
      </c>
      <c r="AC125" s="55"/>
      <c r="AD125" s="55"/>
      <c r="AE125" s="55"/>
      <c r="AF125" s="55"/>
      <c r="AG125" s="55"/>
      <c r="AH125" s="55"/>
      <c r="AI125" s="55"/>
      <c r="AJ125" s="55"/>
      <c r="AK125" s="55"/>
      <c r="AL125" s="55"/>
      <c r="AM125" s="55"/>
    </row>
    <row r="126" spans="1:39" s="604" customFormat="1">
      <c r="A126" s="557">
        <v>118</v>
      </c>
      <c r="B126" s="557" t="s">
        <v>122</v>
      </c>
      <c r="C126" s="557" t="s">
        <v>470</v>
      </c>
      <c r="D126" s="635" t="s">
        <v>494</v>
      </c>
      <c r="E126" s="597" t="s">
        <v>229</v>
      </c>
      <c r="F126" s="598">
        <v>1</v>
      </c>
      <c r="G126" s="636">
        <v>1746</v>
      </c>
      <c r="H126" s="636"/>
      <c r="I126" s="598">
        <f>K126</f>
        <v>1</v>
      </c>
      <c r="J126" s="599">
        <f t="shared" si="28"/>
        <v>1746</v>
      </c>
      <c r="K126" s="600">
        <f t="shared" si="29"/>
        <v>1</v>
      </c>
      <c r="L126" s="601">
        <f t="shared" si="30"/>
        <v>1746</v>
      </c>
      <c r="M126" s="598">
        <v>1</v>
      </c>
      <c r="N126" s="601">
        <v>1746</v>
      </c>
      <c r="O126" s="598">
        <v>0</v>
      </c>
      <c r="P126" s="600">
        <v>0</v>
      </c>
      <c r="Q126" s="598">
        <v>0</v>
      </c>
      <c r="R126" s="601">
        <v>0</v>
      </c>
      <c r="S126" s="598">
        <v>0</v>
      </c>
      <c r="T126" s="600">
        <v>0</v>
      </c>
      <c r="U126" s="598">
        <v>0</v>
      </c>
      <c r="V126" s="601">
        <v>0</v>
      </c>
      <c r="W126" s="600">
        <v>0</v>
      </c>
      <c r="X126" s="600">
        <v>0</v>
      </c>
      <c r="Y126" s="597"/>
      <c r="Z126" s="602"/>
      <c r="AA126" s="603">
        <f t="shared" si="33"/>
        <v>0</v>
      </c>
      <c r="AB126" s="603">
        <f t="shared" si="34"/>
        <v>0</v>
      </c>
      <c r="AC126" s="602"/>
      <c r="AD126" s="602"/>
      <c r="AE126" s="602"/>
      <c r="AF126" s="602"/>
      <c r="AG126" s="602"/>
      <c r="AH126" s="602"/>
      <c r="AI126" s="602"/>
      <c r="AJ126" s="602"/>
      <c r="AK126" s="602"/>
      <c r="AL126" s="602"/>
      <c r="AM126" s="602"/>
    </row>
    <row r="127" spans="1:39" s="56" customFormat="1">
      <c r="A127" s="27">
        <v>119</v>
      </c>
      <c r="B127" s="27" t="s">
        <v>122</v>
      </c>
      <c r="C127" s="27" t="s">
        <v>477</v>
      </c>
      <c r="D127" s="26" t="s">
        <v>476</v>
      </c>
      <c r="E127" s="393" t="s">
        <v>266</v>
      </c>
      <c r="F127" s="74">
        <v>1</v>
      </c>
      <c r="G127" s="394">
        <v>1671.3</v>
      </c>
      <c r="H127" s="394"/>
      <c r="I127" s="74">
        <f t="shared" si="27"/>
        <v>1</v>
      </c>
      <c r="J127" s="395">
        <f>L127+R127</f>
        <v>1671.3</v>
      </c>
      <c r="K127" s="75">
        <f t="shared" si="29"/>
        <v>1</v>
      </c>
      <c r="L127" s="130">
        <f>N127+P127</f>
        <v>1671.3</v>
      </c>
      <c r="M127" s="74">
        <v>1</v>
      </c>
      <c r="N127" s="398">
        <v>1671.3</v>
      </c>
      <c r="O127" s="74">
        <v>0</v>
      </c>
      <c r="P127" s="75">
        <v>0</v>
      </c>
      <c r="Q127" s="74">
        <v>0</v>
      </c>
      <c r="R127" s="130">
        <v>0</v>
      </c>
      <c r="S127" s="74">
        <v>0</v>
      </c>
      <c r="T127" s="75">
        <v>0</v>
      </c>
      <c r="U127" s="74">
        <v>0</v>
      </c>
      <c r="V127" s="130">
        <v>0</v>
      </c>
      <c r="W127" s="75">
        <f t="shared" si="31"/>
        <v>0</v>
      </c>
      <c r="X127" s="75">
        <v>0</v>
      </c>
      <c r="Y127" s="393"/>
      <c r="Z127" s="55"/>
      <c r="AA127" s="71">
        <f t="shared" si="33"/>
        <v>0</v>
      </c>
      <c r="AB127" s="71">
        <f t="shared" si="34"/>
        <v>0</v>
      </c>
      <c r="AC127" s="55"/>
      <c r="AD127" s="55"/>
      <c r="AE127" s="55"/>
      <c r="AF127" s="55"/>
      <c r="AG127" s="55"/>
      <c r="AH127" s="55"/>
      <c r="AI127" s="55"/>
      <c r="AJ127" s="55"/>
      <c r="AK127" s="55"/>
      <c r="AL127" s="55"/>
      <c r="AM127" s="55"/>
    </row>
    <row r="128" spans="1:39" s="556" customFormat="1">
      <c r="A128" s="546">
        <v>120</v>
      </c>
      <c r="B128" s="546" t="s">
        <v>122</v>
      </c>
      <c r="C128" s="546" t="s">
        <v>604</v>
      </c>
      <c r="D128" s="547" t="s">
        <v>374</v>
      </c>
      <c r="E128" s="548" t="s">
        <v>217</v>
      </c>
      <c r="F128" s="549">
        <v>1</v>
      </c>
      <c r="G128" s="550">
        <v>4078</v>
      </c>
      <c r="H128" s="550"/>
      <c r="I128" s="549">
        <f t="shared" si="27"/>
        <v>1</v>
      </c>
      <c r="J128" s="551">
        <f t="shared" si="28"/>
        <v>4078</v>
      </c>
      <c r="K128" s="552">
        <f t="shared" si="29"/>
        <v>1</v>
      </c>
      <c r="L128" s="553">
        <f t="shared" si="30"/>
        <v>4078</v>
      </c>
      <c r="M128" s="549">
        <v>1</v>
      </c>
      <c r="N128" s="553">
        <v>4078</v>
      </c>
      <c r="O128" s="549">
        <v>0</v>
      </c>
      <c r="P128" s="552">
        <v>0</v>
      </c>
      <c r="Q128" s="549">
        <v>0</v>
      </c>
      <c r="R128" s="553">
        <v>0</v>
      </c>
      <c r="S128" s="549">
        <v>0</v>
      </c>
      <c r="T128" s="552">
        <v>0</v>
      </c>
      <c r="U128" s="549">
        <v>0</v>
      </c>
      <c r="V128" s="553">
        <v>0</v>
      </c>
      <c r="W128" s="552">
        <f t="shared" si="31"/>
        <v>0</v>
      </c>
      <c r="X128" s="552">
        <f t="shared" si="32"/>
        <v>0</v>
      </c>
      <c r="Y128" s="548"/>
      <c r="Z128" s="554"/>
      <c r="AA128" s="555">
        <f t="shared" si="33"/>
        <v>0</v>
      </c>
      <c r="AB128" s="555">
        <f t="shared" si="34"/>
        <v>0</v>
      </c>
      <c r="AC128" s="554"/>
      <c r="AD128" s="554"/>
      <c r="AE128" s="554"/>
      <c r="AF128" s="554"/>
      <c r="AG128" s="554"/>
      <c r="AH128" s="554"/>
      <c r="AI128" s="554"/>
      <c r="AJ128" s="554"/>
      <c r="AK128" s="554"/>
      <c r="AL128" s="554"/>
      <c r="AM128" s="554"/>
    </row>
    <row r="129" spans="1:39" s="56" customFormat="1">
      <c r="A129" s="27">
        <v>121</v>
      </c>
      <c r="B129" s="27" t="s">
        <v>122</v>
      </c>
      <c r="C129" s="76" t="s">
        <v>785</v>
      </c>
      <c r="D129" s="77" t="s">
        <v>376</v>
      </c>
      <c r="E129" s="393" t="s">
        <v>217</v>
      </c>
      <c r="F129" s="74">
        <v>1</v>
      </c>
      <c r="G129" s="394">
        <v>4015.8</v>
      </c>
      <c r="H129" s="394"/>
      <c r="I129" s="74">
        <f t="shared" si="27"/>
        <v>1</v>
      </c>
      <c r="J129" s="395">
        <f t="shared" si="28"/>
        <v>4015.8</v>
      </c>
      <c r="K129" s="75">
        <f t="shared" si="29"/>
        <v>1</v>
      </c>
      <c r="L129" s="130">
        <f t="shared" si="30"/>
        <v>4015.8</v>
      </c>
      <c r="M129" s="74">
        <v>1</v>
      </c>
      <c r="N129" s="130">
        <v>4015.8</v>
      </c>
      <c r="O129" s="74">
        <v>0</v>
      </c>
      <c r="P129" s="75">
        <v>0</v>
      </c>
      <c r="Q129" s="74">
        <v>0</v>
      </c>
      <c r="R129" s="130">
        <v>0</v>
      </c>
      <c r="S129" s="74">
        <v>0</v>
      </c>
      <c r="T129" s="75">
        <v>0</v>
      </c>
      <c r="U129" s="74">
        <v>0</v>
      </c>
      <c r="V129" s="130">
        <v>0</v>
      </c>
      <c r="W129" s="75">
        <f t="shared" si="31"/>
        <v>0</v>
      </c>
      <c r="X129" s="75">
        <f t="shared" si="32"/>
        <v>0</v>
      </c>
      <c r="Y129" s="393"/>
      <c r="Z129" s="55"/>
      <c r="AA129" s="71">
        <f t="shared" si="33"/>
        <v>0</v>
      </c>
      <c r="AB129" s="71">
        <f t="shared" si="34"/>
        <v>0</v>
      </c>
      <c r="AC129" s="55"/>
      <c r="AD129" s="55"/>
      <c r="AE129" s="55"/>
      <c r="AF129" s="55"/>
      <c r="AG129" s="55"/>
      <c r="AH129" s="55"/>
      <c r="AI129" s="55"/>
      <c r="AJ129" s="55"/>
      <c r="AK129" s="55"/>
      <c r="AL129" s="55"/>
      <c r="AM129" s="55"/>
    </row>
    <row r="130" spans="1:39" s="56" customFormat="1">
      <c r="A130" s="27">
        <v>122</v>
      </c>
      <c r="B130" s="27" t="s">
        <v>122</v>
      </c>
      <c r="C130" s="76" t="s">
        <v>786</v>
      </c>
      <c r="D130" s="77" t="s">
        <v>377</v>
      </c>
      <c r="E130" s="393" t="s">
        <v>217</v>
      </c>
      <c r="F130" s="74">
        <v>1</v>
      </c>
      <c r="G130" s="394">
        <v>8749.7000000000007</v>
      </c>
      <c r="H130" s="394"/>
      <c r="I130" s="74">
        <f t="shared" si="27"/>
        <v>1</v>
      </c>
      <c r="J130" s="395">
        <f t="shared" si="28"/>
        <v>8749.7000000000007</v>
      </c>
      <c r="K130" s="75">
        <f t="shared" si="29"/>
        <v>1</v>
      </c>
      <c r="L130" s="130">
        <f t="shared" si="30"/>
        <v>8749.7000000000007</v>
      </c>
      <c r="M130" s="74">
        <v>1</v>
      </c>
      <c r="N130" s="130">
        <v>8749.7000000000007</v>
      </c>
      <c r="O130" s="74">
        <v>0</v>
      </c>
      <c r="P130" s="75">
        <v>0</v>
      </c>
      <c r="Q130" s="74">
        <v>0</v>
      </c>
      <c r="R130" s="130">
        <v>0</v>
      </c>
      <c r="S130" s="74">
        <v>0</v>
      </c>
      <c r="T130" s="75">
        <v>0</v>
      </c>
      <c r="U130" s="74">
        <v>0</v>
      </c>
      <c r="V130" s="130">
        <v>0</v>
      </c>
      <c r="W130" s="75">
        <f t="shared" si="31"/>
        <v>0</v>
      </c>
      <c r="X130" s="75">
        <f t="shared" si="32"/>
        <v>0</v>
      </c>
      <c r="Y130" s="393"/>
      <c r="Z130" s="55"/>
      <c r="AA130" s="71">
        <f t="shared" si="33"/>
        <v>0</v>
      </c>
      <c r="AB130" s="71">
        <f t="shared" si="34"/>
        <v>0</v>
      </c>
      <c r="AC130" s="55"/>
      <c r="AD130" s="55"/>
      <c r="AE130" s="55"/>
      <c r="AF130" s="55"/>
      <c r="AG130" s="55"/>
      <c r="AH130" s="55"/>
      <c r="AI130" s="55"/>
      <c r="AJ130" s="55"/>
      <c r="AK130" s="55"/>
      <c r="AL130" s="55"/>
      <c r="AM130" s="55"/>
    </row>
    <row r="131" spans="1:39" s="56" customFormat="1">
      <c r="A131" s="27">
        <v>123</v>
      </c>
      <c r="B131" s="27" t="s">
        <v>122</v>
      </c>
      <c r="C131" s="76" t="s">
        <v>568</v>
      </c>
      <c r="D131" s="77" t="s">
        <v>683</v>
      </c>
      <c r="E131" s="393" t="s">
        <v>613</v>
      </c>
      <c r="F131" s="74">
        <v>1</v>
      </c>
      <c r="G131" s="394">
        <v>1841.7</v>
      </c>
      <c r="H131" s="394"/>
      <c r="I131" s="74">
        <f>K131</f>
        <v>1</v>
      </c>
      <c r="J131" s="395">
        <f>L131</f>
        <v>1841.7</v>
      </c>
      <c r="K131" s="75">
        <f>M131+O131</f>
        <v>1</v>
      </c>
      <c r="L131" s="130">
        <f>N131+P131</f>
        <v>1841.7</v>
      </c>
      <c r="M131" s="74">
        <v>1</v>
      </c>
      <c r="N131" s="130">
        <f>G131</f>
        <v>1841.7</v>
      </c>
      <c r="O131" s="74">
        <v>0</v>
      </c>
      <c r="P131" s="75">
        <v>0</v>
      </c>
      <c r="Q131" s="74">
        <v>0</v>
      </c>
      <c r="R131" s="130">
        <v>0</v>
      </c>
      <c r="S131" s="74">
        <v>0</v>
      </c>
      <c r="T131" s="75">
        <v>0</v>
      </c>
      <c r="U131" s="74">
        <v>0</v>
      </c>
      <c r="V131" s="130">
        <v>0</v>
      </c>
      <c r="W131" s="75">
        <f t="shared" si="31"/>
        <v>0</v>
      </c>
      <c r="X131" s="75">
        <f t="shared" si="32"/>
        <v>0</v>
      </c>
      <c r="Y131" s="393"/>
      <c r="Z131" s="55"/>
      <c r="AA131" s="71">
        <f t="shared" si="33"/>
        <v>0</v>
      </c>
      <c r="AB131" s="71">
        <f t="shared" si="34"/>
        <v>0</v>
      </c>
      <c r="AC131" s="55"/>
      <c r="AD131" s="55"/>
      <c r="AE131" s="55"/>
      <c r="AF131" s="55"/>
      <c r="AG131" s="55"/>
      <c r="AH131" s="55"/>
      <c r="AI131" s="55"/>
      <c r="AJ131" s="55"/>
      <c r="AK131" s="55"/>
      <c r="AL131" s="55"/>
      <c r="AM131" s="55"/>
    </row>
    <row r="132" spans="1:39" s="667" customFormat="1">
      <c r="A132" s="27">
        <v>124</v>
      </c>
      <c r="B132" s="27" t="s">
        <v>122</v>
      </c>
      <c r="C132" s="76" t="s">
        <v>569</v>
      </c>
      <c r="D132" s="77" t="s">
        <v>682</v>
      </c>
      <c r="E132" s="393" t="s">
        <v>615</v>
      </c>
      <c r="F132" s="74">
        <v>1</v>
      </c>
      <c r="G132" s="394">
        <v>1526.3</v>
      </c>
      <c r="H132" s="394"/>
      <c r="I132" s="74">
        <f>K132</f>
        <v>1</v>
      </c>
      <c r="J132" s="395">
        <f>L132</f>
        <v>1526.3</v>
      </c>
      <c r="K132" s="75">
        <f>M132+O132</f>
        <v>1</v>
      </c>
      <c r="L132" s="130">
        <f>N132+P132</f>
        <v>1526.3</v>
      </c>
      <c r="M132" s="74">
        <v>1</v>
      </c>
      <c r="N132" s="130">
        <f>G132</f>
        <v>1526.3</v>
      </c>
      <c r="O132" s="74">
        <v>0</v>
      </c>
      <c r="P132" s="75">
        <v>0</v>
      </c>
      <c r="Q132" s="74">
        <v>0</v>
      </c>
      <c r="R132" s="130">
        <v>0</v>
      </c>
      <c r="S132" s="74">
        <v>0</v>
      </c>
      <c r="T132" s="75">
        <v>0</v>
      </c>
      <c r="U132" s="74">
        <v>0</v>
      </c>
      <c r="V132" s="130">
        <v>0</v>
      </c>
      <c r="W132" s="75">
        <f t="shared" si="31"/>
        <v>0</v>
      </c>
      <c r="X132" s="75">
        <f t="shared" si="32"/>
        <v>0</v>
      </c>
      <c r="Y132" s="393"/>
      <c r="Z132" s="665"/>
      <c r="AA132" s="666">
        <f t="shared" si="33"/>
        <v>0</v>
      </c>
      <c r="AB132" s="666">
        <f t="shared" si="34"/>
        <v>0</v>
      </c>
      <c r="AC132" s="665"/>
      <c r="AD132" s="665"/>
      <c r="AE132" s="665"/>
      <c r="AF132" s="665"/>
      <c r="AG132" s="665"/>
      <c r="AH132" s="665"/>
      <c r="AI132" s="665"/>
      <c r="AJ132" s="665"/>
      <c r="AK132" s="665"/>
      <c r="AL132" s="665"/>
      <c r="AM132" s="665"/>
    </row>
    <row r="133" spans="1:39" s="56" customFormat="1">
      <c r="A133" s="27"/>
      <c r="B133" s="27" t="s">
        <v>122</v>
      </c>
      <c r="C133" s="489" t="s">
        <v>696</v>
      </c>
      <c r="D133" s="77"/>
      <c r="E133" s="393"/>
      <c r="F133" s="74"/>
      <c r="G133" s="394"/>
      <c r="H133" s="399" t="s">
        <v>766</v>
      </c>
      <c r="I133" s="74"/>
      <c r="J133" s="395"/>
      <c r="K133" s="75"/>
      <c r="L133" s="130"/>
      <c r="M133" s="74"/>
      <c r="N133" s="130"/>
      <c r="O133" s="74"/>
      <c r="P133" s="75"/>
      <c r="Q133" s="74"/>
      <c r="R133" s="130"/>
      <c r="S133" s="74"/>
      <c r="T133" s="131"/>
      <c r="U133" s="74"/>
      <c r="V133" s="130"/>
      <c r="W133" s="75"/>
      <c r="X133" s="75"/>
      <c r="Y133" s="393"/>
      <c r="Z133" s="55"/>
      <c r="AA133" s="71">
        <f t="shared" ref="AA133:AA134" si="37">G133-J133-X133</f>
        <v>0</v>
      </c>
      <c r="AB133" s="71">
        <f t="shared" ref="AB133:AB134" si="38">F133-I133-W133</f>
        <v>0</v>
      </c>
      <c r="AC133" s="55"/>
      <c r="AD133" s="55"/>
      <c r="AE133" s="55"/>
      <c r="AF133" s="55"/>
      <c r="AG133" s="55"/>
      <c r="AH133" s="55"/>
      <c r="AI133" s="55"/>
      <c r="AJ133" s="55"/>
      <c r="AK133" s="55"/>
      <c r="AL133" s="55"/>
      <c r="AM133" s="55"/>
    </row>
    <row r="134" spans="1:39" s="556" customFormat="1">
      <c r="A134" s="546">
        <v>125</v>
      </c>
      <c r="B134" s="546" t="s">
        <v>122</v>
      </c>
      <c r="C134" s="592" t="s">
        <v>698</v>
      </c>
      <c r="D134" s="593" t="s">
        <v>697</v>
      </c>
      <c r="E134" s="548" t="s">
        <v>651</v>
      </c>
      <c r="F134" s="549">
        <v>1</v>
      </c>
      <c r="G134" s="550">
        <v>7953</v>
      </c>
      <c r="H134" s="550"/>
      <c r="I134" s="549">
        <f t="shared" ref="I134" si="39">K134+Q134</f>
        <v>0</v>
      </c>
      <c r="J134" s="551">
        <f t="shared" ref="J134" si="40">L134+R134</f>
        <v>0</v>
      </c>
      <c r="K134" s="552">
        <f t="shared" ref="K134" si="41">M134+O134</f>
        <v>0</v>
      </c>
      <c r="L134" s="553">
        <f t="shared" ref="L134" si="42">N134+P134</f>
        <v>0</v>
      </c>
      <c r="M134" s="549">
        <v>0</v>
      </c>
      <c r="N134" s="553">
        <v>0</v>
      </c>
      <c r="O134" s="549">
        <v>0</v>
      </c>
      <c r="P134" s="552">
        <v>0</v>
      </c>
      <c r="Q134" s="549">
        <v>0</v>
      </c>
      <c r="R134" s="553">
        <v>0</v>
      </c>
      <c r="S134" s="549">
        <v>1</v>
      </c>
      <c r="T134" s="594">
        <v>7953</v>
      </c>
      <c r="U134" s="549">
        <v>0</v>
      </c>
      <c r="V134" s="564">
        <v>0</v>
      </c>
      <c r="W134" s="552">
        <f t="shared" ref="W134:W136" si="43">S134+U134</f>
        <v>1</v>
      </c>
      <c r="X134" s="595">
        <f t="shared" ref="X134:X136" si="44">T134+V134</f>
        <v>7953</v>
      </c>
      <c r="Y134" s="548"/>
      <c r="Z134" s="554"/>
      <c r="AA134" s="555">
        <f t="shared" si="37"/>
        <v>0</v>
      </c>
      <c r="AB134" s="555">
        <f t="shared" si="38"/>
        <v>0</v>
      </c>
      <c r="AC134" s="554"/>
      <c r="AD134" s="554"/>
      <c r="AE134" s="554"/>
      <c r="AF134" s="554"/>
      <c r="AG134" s="554"/>
      <c r="AH134" s="554"/>
      <c r="AI134" s="554"/>
      <c r="AJ134" s="554"/>
      <c r="AK134" s="554"/>
      <c r="AL134" s="554"/>
      <c r="AM134" s="554"/>
    </row>
    <row r="135" spans="1:39" s="567" customFormat="1" ht="16.5" customHeight="1">
      <c r="A135" s="546">
        <v>126</v>
      </c>
      <c r="B135" s="558" t="s">
        <v>585</v>
      </c>
      <c r="C135" s="558" t="s">
        <v>602</v>
      </c>
      <c r="D135" s="559" t="s">
        <v>584</v>
      </c>
      <c r="E135" s="558" t="s">
        <v>652</v>
      </c>
      <c r="F135" s="560">
        <v>1</v>
      </c>
      <c r="G135" s="561">
        <v>4221.6000000000004</v>
      </c>
      <c r="H135" s="562"/>
      <c r="I135" s="549">
        <f t="shared" ref="I135" si="45">K135+Q135</f>
        <v>0</v>
      </c>
      <c r="J135" s="551">
        <f t="shared" ref="J135" si="46">L135+R135</f>
        <v>0</v>
      </c>
      <c r="K135" s="552">
        <f t="shared" ref="K135" si="47">M135+O135</f>
        <v>0</v>
      </c>
      <c r="L135" s="553">
        <f t="shared" ref="L135" si="48">N135+P135</f>
        <v>0</v>
      </c>
      <c r="M135" s="549">
        <v>0</v>
      </c>
      <c r="N135" s="553">
        <v>0</v>
      </c>
      <c r="O135" s="549">
        <v>0</v>
      </c>
      <c r="P135" s="552">
        <v>0</v>
      </c>
      <c r="Q135" s="549">
        <v>0</v>
      </c>
      <c r="R135" s="553">
        <v>0</v>
      </c>
      <c r="S135" s="560">
        <v>1</v>
      </c>
      <c r="T135" s="563">
        <v>4221.6000000000004</v>
      </c>
      <c r="U135" s="549">
        <v>0</v>
      </c>
      <c r="V135" s="564">
        <v>0</v>
      </c>
      <c r="W135" s="552">
        <f t="shared" si="43"/>
        <v>1</v>
      </c>
      <c r="X135" s="565">
        <f t="shared" si="44"/>
        <v>4221.6000000000004</v>
      </c>
      <c r="Y135" s="558"/>
      <c r="Z135" s="566"/>
      <c r="AA135" s="555">
        <f t="shared" ref="AA135:AA136" si="49">G135-J135-X135</f>
        <v>0</v>
      </c>
      <c r="AB135" s="555">
        <f t="shared" ref="AB135:AB136" si="50">F135-I135-W135</f>
        <v>0</v>
      </c>
      <c r="AC135" s="566"/>
      <c r="AD135" s="566"/>
      <c r="AE135" s="566"/>
      <c r="AF135" s="566"/>
      <c r="AG135" s="566"/>
      <c r="AH135" s="566"/>
      <c r="AI135" s="566"/>
      <c r="AJ135" s="566"/>
      <c r="AK135" s="566"/>
      <c r="AL135" s="566"/>
      <c r="AM135" s="566"/>
    </row>
    <row r="136" spans="1:39" s="567" customFormat="1" ht="16.5" customHeight="1">
      <c r="A136" s="546">
        <v>127</v>
      </c>
      <c r="B136" s="558" t="s">
        <v>585</v>
      </c>
      <c r="C136" s="558" t="s">
        <v>603</v>
      </c>
      <c r="D136" s="559" t="s">
        <v>584</v>
      </c>
      <c r="E136" s="558" t="s">
        <v>605</v>
      </c>
      <c r="F136" s="560">
        <v>1</v>
      </c>
      <c r="G136" s="561">
        <v>1740.2</v>
      </c>
      <c r="H136" s="562"/>
      <c r="I136" s="549">
        <f t="shared" ref="I136" si="51">K136+Q136</f>
        <v>0</v>
      </c>
      <c r="J136" s="551">
        <f t="shared" ref="J136" si="52">L136+R136</f>
        <v>0</v>
      </c>
      <c r="K136" s="552">
        <f t="shared" ref="K136" si="53">M136+O136</f>
        <v>0</v>
      </c>
      <c r="L136" s="553">
        <f t="shared" ref="L136" si="54">N136+P136</f>
        <v>0</v>
      </c>
      <c r="M136" s="549">
        <v>0</v>
      </c>
      <c r="N136" s="553">
        <v>0</v>
      </c>
      <c r="O136" s="549">
        <v>0</v>
      </c>
      <c r="P136" s="552">
        <v>0</v>
      </c>
      <c r="Q136" s="549">
        <v>0</v>
      </c>
      <c r="R136" s="553">
        <v>0</v>
      </c>
      <c r="S136" s="560">
        <v>1</v>
      </c>
      <c r="T136" s="563">
        <v>1740.2</v>
      </c>
      <c r="U136" s="549">
        <v>0</v>
      </c>
      <c r="V136" s="564">
        <v>0</v>
      </c>
      <c r="W136" s="552">
        <f t="shared" si="43"/>
        <v>1</v>
      </c>
      <c r="X136" s="565">
        <f t="shared" si="44"/>
        <v>1740.2</v>
      </c>
      <c r="Y136" s="558"/>
      <c r="Z136" s="566"/>
      <c r="AA136" s="555">
        <f t="shared" si="49"/>
        <v>0</v>
      </c>
      <c r="AB136" s="555">
        <f t="shared" si="50"/>
        <v>0</v>
      </c>
      <c r="AC136" s="566"/>
      <c r="AD136" s="566"/>
      <c r="AE136" s="566"/>
      <c r="AF136" s="566"/>
      <c r="AG136" s="566"/>
      <c r="AH136" s="566"/>
      <c r="AI136" s="566"/>
      <c r="AJ136" s="566"/>
      <c r="AK136" s="566"/>
      <c r="AL136" s="566"/>
      <c r="AM136" s="566"/>
    </row>
    <row r="137" spans="1:39" s="410" customFormat="1" ht="16.5" customHeight="1">
      <c r="A137" s="27">
        <v>128</v>
      </c>
      <c r="B137" s="317" t="s">
        <v>257</v>
      </c>
      <c r="C137" s="406" t="s">
        <v>791</v>
      </c>
      <c r="D137" s="403" t="s">
        <v>684</v>
      </c>
      <c r="E137" s="317" t="s">
        <v>612</v>
      </c>
      <c r="F137" s="402">
        <v>1</v>
      </c>
      <c r="G137" s="404">
        <v>2190.6999999999998</v>
      </c>
      <c r="H137" s="407"/>
      <c r="I137" s="315">
        <f t="shared" ref="I137" si="55">K137+Q137</f>
        <v>1</v>
      </c>
      <c r="J137" s="401">
        <f t="shared" ref="J137" si="56">L137+R137</f>
        <v>2190.6999999999998</v>
      </c>
      <c r="K137" s="316">
        <f t="shared" ref="K137" si="57">M137+O137</f>
        <v>1</v>
      </c>
      <c r="L137" s="490">
        <f t="shared" ref="L137" si="58">N137+P137</f>
        <v>2190.6999999999998</v>
      </c>
      <c r="M137" s="315">
        <v>1</v>
      </c>
      <c r="N137" s="490">
        <v>2190.6999999999998</v>
      </c>
      <c r="O137" s="315">
        <v>0</v>
      </c>
      <c r="P137" s="316">
        <v>0</v>
      </c>
      <c r="Q137" s="315">
        <v>0</v>
      </c>
      <c r="R137" s="490">
        <v>0</v>
      </c>
      <c r="S137" s="402">
        <v>0</v>
      </c>
      <c r="T137" s="405">
        <v>0</v>
      </c>
      <c r="U137" s="402">
        <v>0</v>
      </c>
      <c r="V137" s="521">
        <v>0</v>
      </c>
      <c r="W137" s="316">
        <f t="shared" ref="W137" si="59">S137+U137</f>
        <v>0</v>
      </c>
      <c r="X137" s="405">
        <f t="shared" ref="X137" si="60">T137+V137</f>
        <v>0</v>
      </c>
      <c r="Y137" s="402"/>
      <c r="Z137" s="408"/>
      <c r="AA137" s="409">
        <f t="shared" ref="AA137" si="61">G137-J137-X137</f>
        <v>0</v>
      </c>
      <c r="AB137" s="409">
        <f t="shared" ref="AB137" si="62">F137-I137-W137</f>
        <v>0</v>
      </c>
      <c r="AC137" s="408"/>
      <c r="AD137" s="408"/>
      <c r="AE137" s="408"/>
      <c r="AF137" s="408"/>
      <c r="AG137" s="408"/>
      <c r="AH137" s="408"/>
      <c r="AI137" s="408"/>
      <c r="AJ137" s="408"/>
      <c r="AK137" s="408"/>
      <c r="AL137" s="408"/>
      <c r="AM137" s="408"/>
    </row>
    <row r="138" spans="1:39" s="583" customFormat="1">
      <c r="A138" s="546">
        <v>129</v>
      </c>
      <c r="B138" s="568" t="s">
        <v>257</v>
      </c>
      <c r="C138" s="596" t="s">
        <v>284</v>
      </c>
      <c r="D138" s="570" t="s">
        <v>685</v>
      </c>
      <c r="E138" s="568" t="s">
        <v>686</v>
      </c>
      <c r="F138" s="571">
        <v>1</v>
      </c>
      <c r="G138" s="572">
        <v>1929</v>
      </c>
      <c r="H138" s="573"/>
      <c r="I138" s="574">
        <f t="shared" ref="I138" si="63">K138+Q138</f>
        <v>0</v>
      </c>
      <c r="J138" s="575">
        <f t="shared" ref="J138" si="64">L138+R138</f>
        <v>0</v>
      </c>
      <c r="K138" s="576">
        <f t="shared" ref="K138" si="65">M138+O138</f>
        <v>0</v>
      </c>
      <c r="L138" s="577">
        <f t="shared" ref="L138" si="66">N138+P138</f>
        <v>0</v>
      </c>
      <c r="M138" s="574">
        <v>0</v>
      </c>
      <c r="N138" s="577">
        <v>0</v>
      </c>
      <c r="O138" s="574">
        <v>0</v>
      </c>
      <c r="P138" s="576">
        <v>0</v>
      </c>
      <c r="Q138" s="574">
        <v>0</v>
      </c>
      <c r="R138" s="577">
        <v>0</v>
      </c>
      <c r="S138" s="571">
        <v>0</v>
      </c>
      <c r="T138" s="578">
        <v>0</v>
      </c>
      <c r="U138" s="571">
        <v>1</v>
      </c>
      <c r="V138" s="579">
        <v>1929</v>
      </c>
      <c r="W138" s="576">
        <f t="shared" ref="W138" si="67">S138+U138</f>
        <v>1</v>
      </c>
      <c r="X138" s="578">
        <f t="shared" ref="X138" si="68">T138+V138</f>
        <v>1929</v>
      </c>
      <c r="Y138" s="571"/>
      <c r="Z138" s="580"/>
      <c r="AA138" s="581">
        <f t="shared" ref="AA138" si="69">G138-J138-X138</f>
        <v>0</v>
      </c>
      <c r="AB138" s="581">
        <f t="shared" ref="AB138" si="70">F138-I138-W138</f>
        <v>0</v>
      </c>
      <c r="AC138" s="582"/>
      <c r="AD138" s="582"/>
      <c r="AE138" s="582"/>
      <c r="AF138" s="582"/>
      <c r="AG138" s="582"/>
      <c r="AH138" s="582"/>
      <c r="AI138" s="582"/>
      <c r="AJ138" s="582"/>
      <c r="AK138" s="582"/>
      <c r="AL138" s="582"/>
      <c r="AM138" s="582"/>
    </row>
    <row r="139" spans="1:39" s="583" customFormat="1">
      <c r="A139" s="546">
        <v>130</v>
      </c>
      <c r="B139" s="568" t="s">
        <v>762</v>
      </c>
      <c r="C139" s="569" t="s">
        <v>760</v>
      </c>
      <c r="D139" s="570" t="s">
        <v>763</v>
      </c>
      <c r="E139" s="568" t="s">
        <v>765</v>
      </c>
      <c r="F139" s="571">
        <v>1</v>
      </c>
      <c r="G139" s="572">
        <v>6352</v>
      </c>
      <c r="H139" s="573"/>
      <c r="I139" s="574">
        <f t="shared" ref="I139:I140" si="71">K139+Q139</f>
        <v>0</v>
      </c>
      <c r="J139" s="575">
        <f t="shared" ref="J139:J140" si="72">L139+R139</f>
        <v>0</v>
      </c>
      <c r="K139" s="576">
        <f t="shared" ref="K139:K140" si="73">M139+O139</f>
        <v>0</v>
      </c>
      <c r="L139" s="577">
        <f t="shared" ref="L139:L140" si="74">N139+P139</f>
        <v>0</v>
      </c>
      <c r="M139" s="574">
        <v>0</v>
      </c>
      <c r="N139" s="577">
        <v>0</v>
      </c>
      <c r="O139" s="574">
        <v>0</v>
      </c>
      <c r="P139" s="576">
        <v>0</v>
      </c>
      <c r="Q139" s="574">
        <v>0</v>
      </c>
      <c r="R139" s="577">
        <v>0</v>
      </c>
      <c r="S139" s="571">
        <v>1</v>
      </c>
      <c r="T139" s="578">
        <v>6352</v>
      </c>
      <c r="U139" s="571">
        <v>0</v>
      </c>
      <c r="V139" s="579">
        <v>0</v>
      </c>
      <c r="W139" s="576">
        <f t="shared" ref="W139:W140" si="75">S139+U139</f>
        <v>1</v>
      </c>
      <c r="X139" s="578">
        <f t="shared" ref="X139:X140" si="76">T139+V139</f>
        <v>6352</v>
      </c>
      <c r="Y139" s="571"/>
      <c r="Z139" s="580"/>
      <c r="AA139" s="581"/>
      <c r="AB139" s="581"/>
      <c r="AC139" s="582"/>
      <c r="AD139" s="582"/>
      <c r="AE139" s="582"/>
      <c r="AF139" s="582"/>
      <c r="AG139" s="582"/>
      <c r="AH139" s="582"/>
      <c r="AI139" s="582"/>
      <c r="AJ139" s="582"/>
      <c r="AK139" s="582"/>
      <c r="AL139" s="582"/>
      <c r="AM139" s="582"/>
    </row>
    <row r="140" spans="1:39" s="583" customFormat="1">
      <c r="A140" s="546">
        <v>131</v>
      </c>
      <c r="B140" s="568" t="s">
        <v>762</v>
      </c>
      <c r="C140" s="569" t="s">
        <v>761</v>
      </c>
      <c r="D140" s="570" t="s">
        <v>764</v>
      </c>
      <c r="E140" s="568" t="s">
        <v>765</v>
      </c>
      <c r="F140" s="571">
        <v>1</v>
      </c>
      <c r="G140" s="572">
        <v>3693</v>
      </c>
      <c r="H140" s="573"/>
      <c r="I140" s="574">
        <f t="shared" si="71"/>
        <v>0</v>
      </c>
      <c r="J140" s="575">
        <f t="shared" si="72"/>
        <v>0</v>
      </c>
      <c r="K140" s="576">
        <f t="shared" si="73"/>
        <v>0</v>
      </c>
      <c r="L140" s="577">
        <f t="shared" si="74"/>
        <v>0</v>
      </c>
      <c r="M140" s="574">
        <v>0</v>
      </c>
      <c r="N140" s="577">
        <v>0</v>
      </c>
      <c r="O140" s="574">
        <v>0</v>
      </c>
      <c r="P140" s="576">
        <v>0</v>
      </c>
      <c r="Q140" s="574">
        <v>0</v>
      </c>
      <c r="R140" s="577">
        <v>0</v>
      </c>
      <c r="S140" s="571">
        <v>1</v>
      </c>
      <c r="T140" s="578">
        <v>3693</v>
      </c>
      <c r="U140" s="571">
        <v>0</v>
      </c>
      <c r="V140" s="579">
        <v>0</v>
      </c>
      <c r="W140" s="576">
        <f t="shared" si="75"/>
        <v>1</v>
      </c>
      <c r="X140" s="578">
        <f t="shared" si="76"/>
        <v>3693</v>
      </c>
      <c r="Y140" s="571"/>
      <c r="Z140" s="580"/>
      <c r="AA140" s="581"/>
      <c r="AB140" s="581"/>
      <c r="AC140" s="582"/>
      <c r="AD140" s="582"/>
      <c r="AE140" s="582"/>
      <c r="AF140" s="582"/>
      <c r="AG140" s="582"/>
      <c r="AH140" s="582"/>
      <c r="AI140" s="582"/>
      <c r="AJ140" s="582"/>
      <c r="AK140" s="582"/>
      <c r="AL140" s="582"/>
      <c r="AM140" s="582"/>
    </row>
    <row r="141" spans="1:39" s="556" customFormat="1">
      <c r="A141" s="546">
        <v>132</v>
      </c>
      <c r="B141" s="568" t="s">
        <v>257</v>
      </c>
      <c r="C141" s="596" t="s">
        <v>723</v>
      </c>
      <c r="D141" s="570" t="s">
        <v>729</v>
      </c>
      <c r="E141" s="568" t="s">
        <v>728</v>
      </c>
      <c r="F141" s="571">
        <v>1</v>
      </c>
      <c r="G141" s="572">
        <v>8292</v>
      </c>
      <c r="H141" s="573"/>
      <c r="I141" s="574">
        <f t="shared" ref="I141" si="77">K141+Q141</f>
        <v>0</v>
      </c>
      <c r="J141" s="575">
        <f t="shared" ref="J141" si="78">L141+R141</f>
        <v>0</v>
      </c>
      <c r="K141" s="576">
        <f t="shared" ref="K141" si="79">M141+O141</f>
        <v>0</v>
      </c>
      <c r="L141" s="577">
        <f t="shared" ref="L141" si="80">N141+P141</f>
        <v>0</v>
      </c>
      <c r="M141" s="574">
        <v>0</v>
      </c>
      <c r="N141" s="577">
        <v>0</v>
      </c>
      <c r="O141" s="574">
        <v>0</v>
      </c>
      <c r="P141" s="576">
        <v>0</v>
      </c>
      <c r="Q141" s="574">
        <v>0</v>
      </c>
      <c r="R141" s="577">
        <v>0</v>
      </c>
      <c r="S141" s="571">
        <v>1</v>
      </c>
      <c r="T141" s="578">
        <v>8292</v>
      </c>
      <c r="U141" s="571">
        <v>0</v>
      </c>
      <c r="V141" s="579">
        <v>0</v>
      </c>
      <c r="W141" s="576">
        <f t="shared" ref="W141" si="81">S141+U141</f>
        <v>1</v>
      </c>
      <c r="X141" s="578">
        <f t="shared" ref="X141" si="82">T141+V141</f>
        <v>8292</v>
      </c>
      <c r="Y141" s="571"/>
      <c r="Z141" s="554"/>
      <c r="AA141" s="554"/>
      <c r="AB141" s="554"/>
      <c r="AC141" s="554"/>
      <c r="AD141" s="554"/>
      <c r="AE141" s="554"/>
      <c r="AF141" s="554"/>
      <c r="AG141" s="554"/>
      <c r="AH141" s="554"/>
      <c r="AI141" s="554"/>
      <c r="AJ141" s="554"/>
      <c r="AK141" s="554"/>
      <c r="AL141" s="554"/>
      <c r="AM141" s="554"/>
    </row>
    <row r="142" spans="1:39" s="556" customFormat="1">
      <c r="A142" s="546">
        <v>133</v>
      </c>
      <c r="B142" s="568" t="s">
        <v>257</v>
      </c>
      <c r="C142" s="596" t="s">
        <v>724</v>
      </c>
      <c r="D142" s="570" t="s">
        <v>730</v>
      </c>
      <c r="E142" s="568" t="s">
        <v>728</v>
      </c>
      <c r="F142" s="571">
        <v>1</v>
      </c>
      <c r="G142" s="572">
        <v>8295</v>
      </c>
      <c r="H142" s="573"/>
      <c r="I142" s="574">
        <f t="shared" ref="I142:I147" si="83">K142+Q142</f>
        <v>0</v>
      </c>
      <c r="J142" s="575">
        <f t="shared" ref="J142:J147" si="84">L142+R142</f>
        <v>0</v>
      </c>
      <c r="K142" s="576">
        <f t="shared" ref="K142:K147" si="85">M142+O142</f>
        <v>0</v>
      </c>
      <c r="L142" s="577">
        <f t="shared" ref="L142:L147" si="86">N142+P142</f>
        <v>0</v>
      </c>
      <c r="M142" s="574">
        <v>0</v>
      </c>
      <c r="N142" s="577">
        <v>0</v>
      </c>
      <c r="O142" s="574">
        <v>0</v>
      </c>
      <c r="P142" s="576">
        <v>0</v>
      </c>
      <c r="Q142" s="574">
        <v>0</v>
      </c>
      <c r="R142" s="577">
        <v>0</v>
      </c>
      <c r="S142" s="571">
        <v>1</v>
      </c>
      <c r="T142" s="578">
        <v>8295</v>
      </c>
      <c r="U142" s="571">
        <v>0</v>
      </c>
      <c r="V142" s="579">
        <v>0</v>
      </c>
      <c r="W142" s="576">
        <f t="shared" ref="W142:W147" si="87">S142+U142</f>
        <v>1</v>
      </c>
      <c r="X142" s="578">
        <f t="shared" ref="X142:X147" si="88">T142+V142</f>
        <v>8295</v>
      </c>
      <c r="Y142" s="571"/>
      <c r="Z142" s="554"/>
      <c r="AA142" s="554"/>
      <c r="AB142" s="554"/>
      <c r="AC142" s="554"/>
      <c r="AD142" s="554"/>
      <c r="AE142" s="554"/>
      <c r="AF142" s="554"/>
      <c r="AG142" s="554"/>
      <c r="AH142" s="554"/>
      <c r="AI142" s="554"/>
      <c r="AJ142" s="554"/>
      <c r="AK142" s="554"/>
      <c r="AL142" s="554"/>
      <c r="AM142" s="554"/>
    </row>
    <row r="143" spans="1:39" s="556" customFormat="1">
      <c r="A143" s="546">
        <v>134</v>
      </c>
      <c r="B143" s="568" t="s">
        <v>257</v>
      </c>
      <c r="C143" s="596" t="s">
        <v>725</v>
      </c>
      <c r="D143" s="570" t="s">
        <v>731</v>
      </c>
      <c r="E143" s="568" t="s">
        <v>728</v>
      </c>
      <c r="F143" s="571">
        <v>1</v>
      </c>
      <c r="G143" s="572">
        <v>2271</v>
      </c>
      <c r="H143" s="573"/>
      <c r="I143" s="574">
        <f t="shared" si="83"/>
        <v>0</v>
      </c>
      <c r="J143" s="575">
        <f t="shared" si="84"/>
        <v>0</v>
      </c>
      <c r="K143" s="576">
        <f t="shared" si="85"/>
        <v>0</v>
      </c>
      <c r="L143" s="577">
        <f t="shared" si="86"/>
        <v>0</v>
      </c>
      <c r="M143" s="574">
        <v>0</v>
      </c>
      <c r="N143" s="577">
        <v>0</v>
      </c>
      <c r="O143" s="574">
        <v>0</v>
      </c>
      <c r="P143" s="576">
        <v>0</v>
      </c>
      <c r="Q143" s="574">
        <v>0</v>
      </c>
      <c r="R143" s="577">
        <v>0</v>
      </c>
      <c r="S143" s="571">
        <v>1</v>
      </c>
      <c r="T143" s="578">
        <v>2271</v>
      </c>
      <c r="U143" s="571">
        <v>0</v>
      </c>
      <c r="V143" s="579">
        <v>0</v>
      </c>
      <c r="W143" s="576">
        <f t="shared" si="87"/>
        <v>1</v>
      </c>
      <c r="X143" s="578">
        <f t="shared" si="88"/>
        <v>2271</v>
      </c>
      <c r="Y143" s="571"/>
      <c r="Z143" s="554"/>
      <c r="AA143" s="554"/>
      <c r="AB143" s="554"/>
      <c r="AC143" s="554"/>
      <c r="AD143" s="554"/>
      <c r="AE143" s="554"/>
      <c r="AF143" s="554"/>
      <c r="AG143" s="554"/>
      <c r="AH143" s="554"/>
      <c r="AI143" s="554"/>
      <c r="AJ143" s="554"/>
      <c r="AK143" s="554"/>
      <c r="AL143" s="554"/>
      <c r="AM143" s="554"/>
    </row>
    <row r="144" spans="1:39" s="556" customFormat="1">
      <c r="A144" s="546">
        <v>135</v>
      </c>
      <c r="B144" s="568" t="s">
        <v>257</v>
      </c>
      <c r="C144" s="596" t="s">
        <v>726</v>
      </c>
      <c r="D144" s="570" t="s">
        <v>732</v>
      </c>
      <c r="E144" s="568" t="s">
        <v>728</v>
      </c>
      <c r="F144" s="571">
        <v>1</v>
      </c>
      <c r="G144" s="572">
        <v>1730</v>
      </c>
      <c r="H144" s="573"/>
      <c r="I144" s="574">
        <f t="shared" si="83"/>
        <v>0</v>
      </c>
      <c r="J144" s="575">
        <f t="shared" si="84"/>
        <v>0</v>
      </c>
      <c r="K144" s="576">
        <f t="shared" si="85"/>
        <v>0</v>
      </c>
      <c r="L144" s="577">
        <f t="shared" si="86"/>
        <v>0</v>
      </c>
      <c r="M144" s="574">
        <v>0</v>
      </c>
      <c r="N144" s="577">
        <v>0</v>
      </c>
      <c r="O144" s="574">
        <v>0</v>
      </c>
      <c r="P144" s="576">
        <v>0</v>
      </c>
      <c r="Q144" s="574">
        <v>0</v>
      </c>
      <c r="R144" s="577">
        <v>0</v>
      </c>
      <c r="S144" s="571">
        <v>1</v>
      </c>
      <c r="T144" s="578">
        <v>1730</v>
      </c>
      <c r="U144" s="571">
        <v>0</v>
      </c>
      <c r="V144" s="579">
        <v>0</v>
      </c>
      <c r="W144" s="576">
        <f t="shared" si="87"/>
        <v>1</v>
      </c>
      <c r="X144" s="578">
        <f t="shared" si="88"/>
        <v>1730</v>
      </c>
      <c r="Y144" s="571"/>
      <c r="Z144" s="554"/>
      <c r="AA144" s="554"/>
      <c r="AB144" s="554"/>
      <c r="AC144" s="554"/>
      <c r="AD144" s="554"/>
      <c r="AE144" s="554"/>
      <c r="AF144" s="554"/>
      <c r="AG144" s="554"/>
      <c r="AH144" s="554"/>
      <c r="AI144" s="554"/>
      <c r="AJ144" s="554"/>
      <c r="AK144" s="554"/>
      <c r="AL144" s="554"/>
      <c r="AM144" s="554"/>
    </row>
    <row r="145" spans="1:39" s="556" customFormat="1">
      <c r="A145" s="546">
        <v>136</v>
      </c>
      <c r="B145" s="568" t="s">
        <v>257</v>
      </c>
      <c r="C145" s="596" t="s">
        <v>727</v>
      </c>
      <c r="D145" s="570" t="s">
        <v>733</v>
      </c>
      <c r="E145" s="568" t="s">
        <v>728</v>
      </c>
      <c r="F145" s="571">
        <v>1</v>
      </c>
      <c r="G145" s="572">
        <v>1500</v>
      </c>
      <c r="H145" s="573"/>
      <c r="I145" s="574">
        <f t="shared" si="83"/>
        <v>0</v>
      </c>
      <c r="J145" s="575">
        <f t="shared" si="84"/>
        <v>0</v>
      </c>
      <c r="K145" s="576">
        <f t="shared" si="85"/>
        <v>0</v>
      </c>
      <c r="L145" s="577">
        <f t="shared" si="86"/>
        <v>0</v>
      </c>
      <c r="M145" s="574">
        <v>0</v>
      </c>
      <c r="N145" s="577">
        <v>0</v>
      </c>
      <c r="O145" s="574">
        <v>0</v>
      </c>
      <c r="P145" s="576">
        <v>0</v>
      </c>
      <c r="Q145" s="574">
        <v>0</v>
      </c>
      <c r="R145" s="577">
        <v>0</v>
      </c>
      <c r="S145" s="571">
        <v>1</v>
      </c>
      <c r="T145" s="578">
        <v>1500</v>
      </c>
      <c r="U145" s="571">
        <v>0</v>
      </c>
      <c r="V145" s="579">
        <v>0</v>
      </c>
      <c r="W145" s="576">
        <f t="shared" si="87"/>
        <v>1</v>
      </c>
      <c r="X145" s="578">
        <f t="shared" si="88"/>
        <v>1500</v>
      </c>
      <c r="Y145" s="571"/>
      <c r="Z145" s="554"/>
      <c r="AA145" s="554"/>
      <c r="AB145" s="554"/>
      <c r="AC145" s="554"/>
      <c r="AD145" s="554"/>
      <c r="AE145" s="554"/>
      <c r="AF145" s="554"/>
      <c r="AG145" s="554"/>
      <c r="AH145" s="554"/>
      <c r="AI145" s="554"/>
      <c r="AJ145" s="554"/>
      <c r="AK145" s="554"/>
      <c r="AL145" s="554"/>
      <c r="AM145" s="554"/>
    </row>
    <row r="146" spans="1:39" s="556" customFormat="1">
      <c r="A146" s="546">
        <v>137</v>
      </c>
      <c r="B146" s="568" t="s">
        <v>257</v>
      </c>
      <c r="C146" s="596" t="s">
        <v>792</v>
      </c>
      <c r="D146" s="570" t="s">
        <v>733</v>
      </c>
      <c r="E146" s="568" t="s">
        <v>793</v>
      </c>
      <c r="F146" s="571">
        <v>1</v>
      </c>
      <c r="G146" s="572">
        <v>1859</v>
      </c>
      <c r="H146" s="573"/>
      <c r="I146" s="574">
        <f t="shared" ref="I146" si="89">K146+Q146</f>
        <v>0</v>
      </c>
      <c r="J146" s="575">
        <f t="shared" ref="J146" si="90">L146+R146</f>
        <v>0</v>
      </c>
      <c r="K146" s="576">
        <f t="shared" ref="K146" si="91">M146+O146</f>
        <v>0</v>
      </c>
      <c r="L146" s="577">
        <f t="shared" ref="L146" si="92">N146+P146</f>
        <v>0</v>
      </c>
      <c r="M146" s="574">
        <v>0</v>
      </c>
      <c r="N146" s="577">
        <v>0</v>
      </c>
      <c r="O146" s="574">
        <v>0</v>
      </c>
      <c r="P146" s="576">
        <v>0</v>
      </c>
      <c r="Q146" s="574">
        <v>0</v>
      </c>
      <c r="R146" s="577">
        <v>0</v>
      </c>
      <c r="S146" s="571">
        <v>1</v>
      </c>
      <c r="T146" s="578">
        <v>1859</v>
      </c>
      <c r="U146" s="571">
        <v>0</v>
      </c>
      <c r="V146" s="579">
        <v>0</v>
      </c>
      <c r="W146" s="576">
        <f t="shared" ref="W146" si="93">S146+U146</f>
        <v>1</v>
      </c>
      <c r="X146" s="578">
        <f t="shared" ref="X146" si="94">T146+V146</f>
        <v>1859</v>
      </c>
      <c r="Y146" s="571"/>
      <c r="Z146" s="554"/>
      <c r="AA146" s="554"/>
      <c r="AB146" s="554"/>
      <c r="AC146" s="554"/>
      <c r="AD146" s="554"/>
      <c r="AE146" s="554"/>
      <c r="AF146" s="554"/>
      <c r="AG146" s="554"/>
      <c r="AH146" s="554"/>
      <c r="AI146" s="554"/>
      <c r="AJ146" s="554"/>
      <c r="AK146" s="554"/>
      <c r="AL146" s="554"/>
      <c r="AM146" s="554"/>
    </row>
    <row r="147" spans="1:39" s="556" customFormat="1">
      <c r="A147" s="546">
        <v>138</v>
      </c>
      <c r="B147" s="568" t="s">
        <v>257</v>
      </c>
      <c r="C147" s="596" t="s">
        <v>694</v>
      </c>
      <c r="D147" s="570" t="s">
        <v>695</v>
      </c>
      <c r="E147" s="568" t="s">
        <v>699</v>
      </c>
      <c r="F147" s="571">
        <v>1</v>
      </c>
      <c r="G147" s="572">
        <v>4637</v>
      </c>
      <c r="H147" s="573"/>
      <c r="I147" s="574">
        <f t="shared" si="83"/>
        <v>0</v>
      </c>
      <c r="J147" s="575">
        <f t="shared" si="84"/>
        <v>0</v>
      </c>
      <c r="K147" s="576">
        <f t="shared" si="85"/>
        <v>0</v>
      </c>
      <c r="L147" s="577">
        <f t="shared" si="86"/>
        <v>0</v>
      </c>
      <c r="M147" s="574">
        <v>0</v>
      </c>
      <c r="N147" s="577">
        <v>0</v>
      </c>
      <c r="O147" s="574">
        <v>0</v>
      </c>
      <c r="P147" s="576">
        <v>0</v>
      </c>
      <c r="Q147" s="574">
        <v>0</v>
      </c>
      <c r="R147" s="577">
        <v>0</v>
      </c>
      <c r="S147" s="571">
        <v>1</v>
      </c>
      <c r="T147" s="578">
        <v>4637</v>
      </c>
      <c r="U147" s="571">
        <v>0</v>
      </c>
      <c r="V147" s="579">
        <v>0</v>
      </c>
      <c r="W147" s="576">
        <f t="shared" si="87"/>
        <v>1</v>
      </c>
      <c r="X147" s="578">
        <f t="shared" si="88"/>
        <v>4637</v>
      </c>
      <c r="Y147" s="571"/>
      <c r="Z147" s="554"/>
      <c r="AA147" s="554"/>
      <c r="AB147" s="554"/>
      <c r="AC147" s="554"/>
      <c r="AD147" s="554"/>
      <c r="AE147" s="554"/>
      <c r="AF147" s="554"/>
      <c r="AG147" s="554"/>
      <c r="AH147" s="554"/>
      <c r="AI147" s="554"/>
      <c r="AJ147" s="554"/>
      <c r="AK147" s="554"/>
      <c r="AL147" s="554"/>
      <c r="AM147" s="554"/>
    </row>
    <row r="148" spans="1:39" s="584" customFormat="1">
      <c r="A148" s="546">
        <v>139</v>
      </c>
      <c r="B148" s="568" t="s">
        <v>257</v>
      </c>
      <c r="C148" s="596" t="s">
        <v>777</v>
      </c>
      <c r="D148" s="570" t="s">
        <v>779</v>
      </c>
      <c r="E148" s="568" t="s">
        <v>783</v>
      </c>
      <c r="F148" s="571">
        <v>1</v>
      </c>
      <c r="G148" s="572">
        <v>4403</v>
      </c>
      <c r="H148" s="573"/>
      <c r="I148" s="574">
        <f t="shared" ref="I148:I149" si="95">K148+Q148</f>
        <v>0</v>
      </c>
      <c r="J148" s="575">
        <f t="shared" ref="J148:J149" si="96">L148+R148</f>
        <v>0</v>
      </c>
      <c r="K148" s="576">
        <f t="shared" ref="K148:K149" si="97">M148+O148</f>
        <v>0</v>
      </c>
      <c r="L148" s="577">
        <f t="shared" ref="L148:L149" si="98">N148+P148</f>
        <v>0</v>
      </c>
      <c r="M148" s="574">
        <v>0</v>
      </c>
      <c r="N148" s="577">
        <v>0</v>
      </c>
      <c r="O148" s="574">
        <v>0</v>
      </c>
      <c r="P148" s="576">
        <v>0</v>
      </c>
      <c r="Q148" s="574">
        <v>0</v>
      </c>
      <c r="R148" s="577">
        <v>0</v>
      </c>
      <c r="S148" s="571">
        <v>1</v>
      </c>
      <c r="T148" s="578">
        <v>4403</v>
      </c>
      <c r="U148" s="571">
        <v>0</v>
      </c>
      <c r="V148" s="579">
        <v>0</v>
      </c>
      <c r="W148" s="576">
        <f t="shared" ref="W148:W149" si="99">S148+U148</f>
        <v>1</v>
      </c>
      <c r="X148" s="578">
        <f t="shared" ref="X148:X149" si="100">T148+V148</f>
        <v>4403</v>
      </c>
      <c r="Y148" s="571"/>
      <c r="Z148" s="587"/>
      <c r="AA148" s="587"/>
      <c r="AB148" s="587"/>
      <c r="AC148" s="587"/>
      <c r="AD148" s="587"/>
      <c r="AE148" s="587"/>
      <c r="AF148" s="587"/>
      <c r="AG148" s="587"/>
      <c r="AH148" s="587"/>
      <c r="AI148" s="587"/>
      <c r="AJ148" s="587"/>
      <c r="AK148" s="587"/>
      <c r="AL148" s="587"/>
      <c r="AM148" s="587"/>
    </row>
    <row r="149" spans="1:39" s="584" customFormat="1">
      <c r="A149" s="546">
        <v>140</v>
      </c>
      <c r="B149" s="568" t="s">
        <v>257</v>
      </c>
      <c r="C149" s="596" t="s">
        <v>778</v>
      </c>
      <c r="D149" s="570" t="s">
        <v>780</v>
      </c>
      <c r="E149" s="568" t="s">
        <v>783</v>
      </c>
      <c r="F149" s="571">
        <v>1</v>
      </c>
      <c r="G149" s="572">
        <v>1698</v>
      </c>
      <c r="H149" s="573"/>
      <c r="I149" s="574">
        <f t="shared" si="95"/>
        <v>0</v>
      </c>
      <c r="J149" s="575">
        <f t="shared" si="96"/>
        <v>0</v>
      </c>
      <c r="K149" s="576">
        <f t="shared" si="97"/>
        <v>0</v>
      </c>
      <c r="L149" s="577">
        <f t="shared" si="98"/>
        <v>0</v>
      </c>
      <c r="M149" s="574">
        <v>0</v>
      </c>
      <c r="N149" s="577">
        <v>0</v>
      </c>
      <c r="O149" s="574">
        <v>0</v>
      </c>
      <c r="P149" s="576">
        <v>0</v>
      </c>
      <c r="Q149" s="574">
        <v>0</v>
      </c>
      <c r="R149" s="577">
        <v>0</v>
      </c>
      <c r="S149" s="571">
        <v>1</v>
      </c>
      <c r="T149" s="578">
        <v>1698</v>
      </c>
      <c r="U149" s="571">
        <v>0</v>
      </c>
      <c r="V149" s="579">
        <v>0</v>
      </c>
      <c r="W149" s="576">
        <f t="shared" si="99"/>
        <v>1</v>
      </c>
      <c r="X149" s="578">
        <f t="shared" si="100"/>
        <v>1698</v>
      </c>
      <c r="Y149" s="571"/>
      <c r="Z149" s="587"/>
      <c r="AA149" s="587"/>
      <c r="AB149" s="587"/>
      <c r="AC149" s="587"/>
      <c r="AD149" s="587"/>
      <c r="AE149" s="587"/>
      <c r="AF149" s="587"/>
      <c r="AG149" s="587"/>
      <c r="AH149" s="587"/>
      <c r="AI149" s="587"/>
      <c r="AJ149" s="587"/>
      <c r="AK149" s="587"/>
      <c r="AL149" s="587"/>
      <c r="AM149" s="587"/>
    </row>
    <row r="150" spans="1:39" s="584" customFormat="1">
      <c r="G150" s="585"/>
      <c r="H150" s="585"/>
      <c r="J150" s="585"/>
      <c r="L150" s="586"/>
      <c r="N150" s="586"/>
      <c r="R150" s="586"/>
      <c r="V150" s="586"/>
      <c r="Z150" s="587"/>
      <c r="AA150" s="587"/>
      <c r="AB150" s="587"/>
      <c r="AC150" s="587"/>
      <c r="AD150" s="587"/>
      <c r="AE150" s="587"/>
      <c r="AF150" s="587"/>
      <c r="AG150" s="587"/>
      <c r="AH150" s="587"/>
      <c r="AI150" s="587"/>
      <c r="AJ150" s="587"/>
      <c r="AK150" s="587"/>
      <c r="AL150" s="587"/>
      <c r="AM150" s="587"/>
    </row>
  </sheetData>
  <autoFilter ref="A6:AM149"/>
  <mergeCells count="22">
    <mergeCell ref="Y3:Y6"/>
    <mergeCell ref="I3:R3"/>
    <mergeCell ref="S3:X3"/>
    <mergeCell ref="I4:J5"/>
    <mergeCell ref="Q4:T4"/>
    <mergeCell ref="U4:V5"/>
    <mergeCell ref="W4:X5"/>
    <mergeCell ref="Q5:R5"/>
    <mergeCell ref="S5:T5"/>
    <mergeCell ref="F4:F6"/>
    <mergeCell ref="G4:G6"/>
    <mergeCell ref="E3:H3"/>
    <mergeCell ref="H4:H6"/>
    <mergeCell ref="K4:P4"/>
    <mergeCell ref="K5:L5"/>
    <mergeCell ref="M5:N5"/>
    <mergeCell ref="O5:P5"/>
    <mergeCell ref="A3:A6"/>
    <mergeCell ref="C3:C6"/>
    <mergeCell ref="D3:D6"/>
    <mergeCell ref="E4:E6"/>
    <mergeCell ref="B3:B6"/>
  </mergeCells>
  <phoneticPr fontId="26" type="noConversion"/>
  <pageMargins left="0.69972223043441772" right="0.69972223043441772" top="0.75" bottom="0.75" header="0.30000001192092896" footer="0.30000001192092896"/>
  <pageSetup paperSize="9" orientation="portrait" horizontalDpi="4294967293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AI260"/>
  <sheetViews>
    <sheetView topLeftCell="E1" zoomScale="115" zoomScaleNormal="115" workbookViewId="0">
      <pane ySplit="6" topLeftCell="A13" activePane="bottomLeft" state="frozen"/>
      <selection activeCell="F37" sqref="F37"/>
      <selection pane="bottomLeft" activeCell="V10" sqref="V10"/>
    </sheetView>
  </sheetViews>
  <sheetFormatPr defaultRowHeight="16.5"/>
  <cols>
    <col min="1" max="1" width="5" style="15" bestFit="1" customWidth="1"/>
    <col min="2" max="2" width="9" style="15"/>
    <col min="3" max="3" width="18.5" style="15" customWidth="1"/>
    <col min="4" max="4" width="29.375" style="15" customWidth="1"/>
    <col min="5" max="5" width="10.875" style="15" bestFit="1" customWidth="1"/>
    <col min="6" max="6" width="10.125" style="15" customWidth="1"/>
    <col min="7" max="7" width="14.625" style="39" bestFit="1" customWidth="1"/>
    <col min="8" max="8" width="10.5" style="39" customWidth="1"/>
    <col min="9" max="9" width="7.375" style="15" bestFit="1" customWidth="1"/>
    <col min="10" max="10" width="13.625" style="15" bestFit="1" customWidth="1"/>
    <col min="11" max="11" width="6.5" style="15" bestFit="1" customWidth="1"/>
    <col min="12" max="12" width="13" style="15" bestFit="1" customWidth="1"/>
    <col min="13" max="13" width="6.5" style="15" bestFit="1" customWidth="1"/>
    <col min="14" max="14" width="13" style="15" bestFit="1" customWidth="1"/>
    <col min="15" max="15" width="8.25" style="15" customWidth="1"/>
    <col min="16" max="16" width="12.875" style="15" customWidth="1"/>
    <col min="17" max="17" width="6.5" style="15" bestFit="1" customWidth="1"/>
    <col min="18" max="18" width="11" style="15" bestFit="1" customWidth="1"/>
    <col min="19" max="19" width="6.875" style="15" customWidth="1"/>
    <col min="20" max="20" width="12" style="15" bestFit="1" customWidth="1"/>
    <col min="21" max="21" width="6.5" style="15" bestFit="1" customWidth="1"/>
    <col min="22" max="22" width="13" style="15" bestFit="1" customWidth="1"/>
    <col min="23" max="23" width="6.5" style="15" bestFit="1" customWidth="1"/>
    <col min="24" max="24" width="13" style="15" bestFit="1" customWidth="1"/>
    <col min="25" max="25" width="9.75" style="15" bestFit="1" customWidth="1"/>
    <col min="26" max="26" width="9" style="15"/>
    <col min="27" max="27" width="9.625" style="15" bestFit="1" customWidth="1"/>
    <col min="28" max="28" width="9.125" style="15" bestFit="1" customWidth="1"/>
    <col min="29" max="16384" width="9" style="15"/>
  </cols>
  <sheetData>
    <row r="1" spans="1:35" ht="26.25">
      <c r="A1" s="14" t="s">
        <v>293</v>
      </c>
      <c r="B1" s="172"/>
      <c r="C1" s="172"/>
      <c r="D1" s="172"/>
      <c r="E1" s="172"/>
      <c r="F1" s="172"/>
      <c r="G1" s="173"/>
      <c r="H1" s="173"/>
      <c r="I1" s="172"/>
      <c r="J1" s="174"/>
      <c r="K1" s="174"/>
      <c r="L1" s="174"/>
      <c r="M1" s="174"/>
      <c r="N1" s="174"/>
      <c r="O1" s="174"/>
      <c r="P1" s="174"/>
      <c r="Q1" s="174"/>
      <c r="R1" s="174"/>
      <c r="S1" s="175"/>
      <c r="T1" s="175"/>
      <c r="U1" s="175"/>
      <c r="V1" s="175"/>
      <c r="W1" s="175"/>
      <c r="X1" s="176" t="s">
        <v>57</v>
      </c>
    </row>
    <row r="2" spans="1:35">
      <c r="A2" s="15" t="str">
        <f>총괄!A2</f>
        <v>(기준 : 2026.01.)</v>
      </c>
      <c r="B2" s="177"/>
      <c r="C2" s="177"/>
      <c r="D2" s="177"/>
      <c r="E2" s="177"/>
      <c r="F2" s="177"/>
      <c r="G2" s="178"/>
      <c r="H2" s="178"/>
      <c r="J2" s="179"/>
      <c r="K2" s="174"/>
      <c r="L2" s="174"/>
      <c r="M2" s="174"/>
      <c r="N2" s="174"/>
      <c r="O2" s="174"/>
      <c r="P2" s="174"/>
      <c r="Q2" s="174"/>
      <c r="R2" s="174"/>
      <c r="S2" s="175"/>
      <c r="T2" s="175"/>
      <c r="U2" s="175"/>
      <c r="V2" s="175"/>
      <c r="W2" s="175"/>
      <c r="X2" s="176"/>
    </row>
    <row r="3" spans="1:35" ht="16.5" customHeight="1">
      <c r="A3" s="762" t="s">
        <v>139</v>
      </c>
      <c r="B3" s="762" t="s">
        <v>52</v>
      </c>
      <c r="C3" s="762" t="s">
        <v>119</v>
      </c>
      <c r="D3" s="762" t="s">
        <v>134</v>
      </c>
      <c r="E3" s="764" t="s">
        <v>210</v>
      </c>
      <c r="F3" s="765"/>
      <c r="G3" s="765"/>
      <c r="H3" s="766"/>
      <c r="I3" s="757" t="s">
        <v>818</v>
      </c>
      <c r="J3" s="761"/>
      <c r="K3" s="761"/>
      <c r="L3" s="761"/>
      <c r="M3" s="761"/>
      <c r="N3" s="761"/>
      <c r="O3" s="761"/>
      <c r="P3" s="761"/>
      <c r="Q3" s="761"/>
      <c r="R3" s="761"/>
      <c r="S3" s="755" t="s">
        <v>49</v>
      </c>
      <c r="T3" s="756"/>
      <c r="U3" s="756"/>
      <c r="V3" s="756"/>
      <c r="W3" s="756"/>
      <c r="X3" s="756"/>
      <c r="Y3" s="754" t="s">
        <v>121</v>
      </c>
    </row>
    <row r="4" spans="1:35" ht="16.5" customHeight="1">
      <c r="A4" s="756"/>
      <c r="B4" s="756"/>
      <c r="C4" s="756"/>
      <c r="D4" s="756"/>
      <c r="E4" s="763" t="s">
        <v>58</v>
      </c>
      <c r="F4" s="763" t="s">
        <v>136</v>
      </c>
      <c r="G4" s="770" t="s">
        <v>138</v>
      </c>
      <c r="H4" s="767" t="s">
        <v>653</v>
      </c>
      <c r="I4" s="757" t="s">
        <v>137</v>
      </c>
      <c r="J4" s="757"/>
      <c r="K4" s="760" t="s">
        <v>817</v>
      </c>
      <c r="L4" s="760"/>
      <c r="M4" s="760"/>
      <c r="N4" s="760"/>
      <c r="O4" s="760"/>
      <c r="P4" s="760"/>
      <c r="Q4" s="758" t="s">
        <v>816</v>
      </c>
      <c r="R4" s="758"/>
      <c r="S4" s="758"/>
      <c r="T4" s="758"/>
      <c r="U4" s="755" t="s">
        <v>69</v>
      </c>
      <c r="V4" s="755"/>
      <c r="W4" s="755" t="s">
        <v>137</v>
      </c>
      <c r="X4" s="755"/>
      <c r="Y4" s="754"/>
    </row>
    <row r="5" spans="1:35">
      <c r="A5" s="756"/>
      <c r="B5" s="756"/>
      <c r="C5" s="756"/>
      <c r="D5" s="756"/>
      <c r="E5" s="763"/>
      <c r="F5" s="763"/>
      <c r="G5" s="770"/>
      <c r="H5" s="768"/>
      <c r="I5" s="757"/>
      <c r="J5" s="757"/>
      <c r="K5" s="760" t="s">
        <v>137</v>
      </c>
      <c r="L5" s="760"/>
      <c r="M5" s="760" t="s">
        <v>50</v>
      </c>
      <c r="N5" s="760"/>
      <c r="O5" s="760" t="s">
        <v>33</v>
      </c>
      <c r="P5" s="760"/>
      <c r="Q5" s="759" t="s">
        <v>73</v>
      </c>
      <c r="R5" s="759"/>
      <c r="S5" s="755" t="s">
        <v>206</v>
      </c>
      <c r="T5" s="755"/>
      <c r="U5" s="755"/>
      <c r="V5" s="755"/>
      <c r="W5" s="755"/>
      <c r="X5" s="755"/>
      <c r="Y5" s="754"/>
    </row>
    <row r="6" spans="1:35">
      <c r="A6" s="756"/>
      <c r="B6" s="756"/>
      <c r="C6" s="756"/>
      <c r="D6" s="756"/>
      <c r="E6" s="763"/>
      <c r="F6" s="763"/>
      <c r="G6" s="770"/>
      <c r="H6" s="769"/>
      <c r="I6" s="180" t="s">
        <v>136</v>
      </c>
      <c r="J6" s="180" t="s">
        <v>138</v>
      </c>
      <c r="K6" s="181" t="s">
        <v>136</v>
      </c>
      <c r="L6" s="181" t="s">
        <v>138</v>
      </c>
      <c r="M6" s="181" t="s">
        <v>136</v>
      </c>
      <c r="N6" s="181" t="s">
        <v>138</v>
      </c>
      <c r="O6" s="181" t="s">
        <v>136</v>
      </c>
      <c r="P6" s="181" t="s">
        <v>138</v>
      </c>
      <c r="Q6" s="182" t="s">
        <v>136</v>
      </c>
      <c r="R6" s="182" t="s">
        <v>138</v>
      </c>
      <c r="S6" s="183" t="s">
        <v>136</v>
      </c>
      <c r="T6" s="183" t="s">
        <v>138</v>
      </c>
      <c r="U6" s="183" t="s">
        <v>136</v>
      </c>
      <c r="V6" s="183" t="s">
        <v>138</v>
      </c>
      <c r="W6" s="183" t="s">
        <v>136</v>
      </c>
      <c r="X6" s="183" t="s">
        <v>138</v>
      </c>
      <c r="Y6" s="754"/>
    </row>
    <row r="7" spans="1:35" s="134" customFormat="1" ht="16.5" customHeight="1">
      <c r="A7" s="184"/>
      <c r="B7" s="184" t="s">
        <v>122</v>
      </c>
      <c r="C7" s="184"/>
      <c r="D7" s="184"/>
      <c r="E7" s="184"/>
      <c r="F7" s="185">
        <f>SUM(F8:F80)</f>
        <v>69</v>
      </c>
      <c r="G7" s="186">
        <f>SUM(G8:G80)</f>
        <v>9988993.0999999978</v>
      </c>
      <c r="H7" s="185"/>
      <c r="I7" s="185">
        <f>SUM(I8:I80)</f>
        <v>58</v>
      </c>
      <c r="J7" s="186">
        <f>SUM(J8:J79)</f>
        <v>9037647</v>
      </c>
      <c r="K7" s="185">
        <f>SUM(K8:K79)</f>
        <v>58</v>
      </c>
      <c r="L7" s="186">
        <f>SUM(L8:L81)</f>
        <v>9037647</v>
      </c>
      <c r="M7" s="186">
        <f>SUM(M8:M81)</f>
        <v>55</v>
      </c>
      <c r="N7" s="186">
        <f>SUM(N8:N82)</f>
        <v>8952480.6999999993</v>
      </c>
      <c r="O7" s="185">
        <f>SUM(O8:O81)</f>
        <v>3</v>
      </c>
      <c r="P7" s="186">
        <f>SUM(P8:P82)</f>
        <v>85166.3</v>
      </c>
      <c r="Q7" s="185">
        <f t="shared" ref="Q7:X7" si="0">SUM(Q8:Q78)</f>
        <v>0</v>
      </c>
      <c r="R7" s="186">
        <f t="shared" si="0"/>
        <v>0</v>
      </c>
      <c r="S7" s="185">
        <f>SUM(S8:S78)</f>
        <v>10</v>
      </c>
      <c r="T7" s="186">
        <f t="shared" si="0"/>
        <v>224020.1</v>
      </c>
      <c r="U7" s="185">
        <f t="shared" si="0"/>
        <v>1</v>
      </c>
      <c r="V7" s="186">
        <f>SUM(V8:V78)</f>
        <v>727326</v>
      </c>
      <c r="W7" s="185">
        <f t="shared" si="0"/>
        <v>11</v>
      </c>
      <c r="X7" s="186">
        <f t="shared" si="0"/>
        <v>951346.1</v>
      </c>
      <c r="Y7" s="133"/>
      <c r="AA7" s="67">
        <f>G7-J7-X7</f>
        <v>-2.2118911147117615E-9</v>
      </c>
      <c r="AB7" s="67">
        <f t="shared" ref="AB7:AB45" si="1">F7-I7-W7</f>
        <v>0</v>
      </c>
    </row>
    <row r="8" spans="1:35" s="197" customFormat="1" ht="15" customHeight="1">
      <c r="A8" s="187">
        <v>1</v>
      </c>
      <c r="B8" s="187" t="s">
        <v>122</v>
      </c>
      <c r="C8" s="187" t="s">
        <v>230</v>
      </c>
      <c r="D8" s="188" t="s">
        <v>430</v>
      </c>
      <c r="E8" s="189" t="s">
        <v>240</v>
      </c>
      <c r="F8" s="190">
        <v>1</v>
      </c>
      <c r="G8" s="191">
        <v>791450.5</v>
      </c>
      <c r="H8" s="191"/>
      <c r="I8" s="190">
        <f t="shared" ref="I8" si="2">K8+Q8</f>
        <v>1</v>
      </c>
      <c r="J8" s="192">
        <f>L8+R8</f>
        <v>791450.5</v>
      </c>
      <c r="K8" s="193">
        <f t="shared" ref="K8" si="3">M8+O8</f>
        <v>1</v>
      </c>
      <c r="L8" s="194">
        <f>N8+P8</f>
        <v>791450.5</v>
      </c>
      <c r="M8" s="190">
        <v>1</v>
      </c>
      <c r="N8" s="192">
        <v>791450.5</v>
      </c>
      <c r="O8" s="190">
        <v>0</v>
      </c>
      <c r="P8" s="195">
        <v>0</v>
      </c>
      <c r="Q8" s="190">
        <v>0</v>
      </c>
      <c r="R8" s="190">
        <v>0</v>
      </c>
      <c r="S8" s="190">
        <v>0</v>
      </c>
      <c r="T8" s="190">
        <v>0</v>
      </c>
      <c r="U8" s="190"/>
      <c r="V8" s="195">
        <f>G8-J8</f>
        <v>0</v>
      </c>
      <c r="W8" s="193">
        <v>0</v>
      </c>
      <c r="X8" s="194">
        <f t="shared" ref="X8" si="4">T8+V8</f>
        <v>0</v>
      </c>
      <c r="Y8" s="196"/>
      <c r="AA8" s="198">
        <f>F8-I8-W8</f>
        <v>0</v>
      </c>
      <c r="AB8" s="198">
        <f>G8-J8-X8</f>
        <v>0</v>
      </c>
      <c r="AC8" s="199">
        <f t="shared" ref="AC8:AD8" si="5">S8+U8-W8</f>
        <v>0</v>
      </c>
      <c r="AD8" s="199">
        <f t="shared" si="5"/>
        <v>0</v>
      </c>
      <c r="AE8" s="199">
        <f t="shared" ref="AE8:AF8" si="6">I8-K8-Q8</f>
        <v>0</v>
      </c>
      <c r="AF8" s="199">
        <f t="shared" si="6"/>
        <v>0</v>
      </c>
      <c r="AH8" s="200">
        <f t="shared" ref="AH8:AI8" si="7">K8-M8-O8</f>
        <v>0</v>
      </c>
      <c r="AI8" s="200">
        <f t="shared" si="7"/>
        <v>0</v>
      </c>
    </row>
    <row r="9" spans="1:35" s="124" customFormat="1">
      <c r="A9" s="187">
        <v>2</v>
      </c>
      <c r="B9" s="187" t="s">
        <v>122</v>
      </c>
      <c r="C9" s="187" t="s">
        <v>231</v>
      </c>
      <c r="D9" s="188" t="s">
        <v>770</v>
      </c>
      <c r="E9" s="189" t="s">
        <v>240</v>
      </c>
      <c r="F9" s="190">
        <v>1</v>
      </c>
      <c r="G9" s="191">
        <v>173656</v>
      </c>
      <c r="H9" s="191"/>
      <c r="I9" s="190">
        <f t="shared" ref="I9:I38" si="8">K9+Q9</f>
        <v>1</v>
      </c>
      <c r="J9" s="192">
        <f t="shared" ref="J9:J38" si="9">L9+R9</f>
        <v>25376</v>
      </c>
      <c r="K9" s="193">
        <f t="shared" ref="K9:L37" si="10">M9+O9</f>
        <v>1</v>
      </c>
      <c r="L9" s="194">
        <f t="shared" ref="L9:L37" si="11">N9+P9</f>
        <v>25376</v>
      </c>
      <c r="M9" s="190">
        <v>0</v>
      </c>
      <c r="N9" s="192">
        <v>0</v>
      </c>
      <c r="O9" s="190">
        <v>1</v>
      </c>
      <c r="P9" s="190">
        <v>25376</v>
      </c>
      <c r="Q9" s="190">
        <v>0</v>
      </c>
      <c r="R9" s="190">
        <v>0</v>
      </c>
      <c r="S9" s="190">
        <v>0</v>
      </c>
      <c r="T9" s="190">
        <v>0</v>
      </c>
      <c r="U9" s="190">
        <v>0</v>
      </c>
      <c r="V9" s="190">
        <f>G9-J9</f>
        <v>148280</v>
      </c>
      <c r="W9" s="193">
        <v>0</v>
      </c>
      <c r="X9" s="193">
        <f t="shared" ref="X9:X38" si="12">T9+V9</f>
        <v>148280</v>
      </c>
      <c r="Y9" s="196"/>
      <c r="AA9" s="123">
        <f t="shared" ref="AA9:AA45" si="13">G9-J9-X9</f>
        <v>0</v>
      </c>
      <c r="AB9" s="123">
        <f t="shared" si="1"/>
        <v>0</v>
      </c>
    </row>
    <row r="10" spans="1:35" s="612" customFormat="1" ht="16.5" customHeight="1">
      <c r="A10" s="605">
        <v>3</v>
      </c>
      <c r="B10" s="605" t="s">
        <v>122</v>
      </c>
      <c r="C10" s="605" t="s">
        <v>508</v>
      </c>
      <c r="D10" s="606" t="s">
        <v>431</v>
      </c>
      <c r="E10" s="638" t="s">
        <v>240</v>
      </c>
      <c r="F10" s="608">
        <v>1</v>
      </c>
      <c r="G10" s="633">
        <v>37058.400000000001</v>
      </c>
      <c r="H10" s="633"/>
      <c r="I10" s="608">
        <f t="shared" si="8"/>
        <v>1</v>
      </c>
      <c r="J10" s="192">
        <f t="shared" si="9"/>
        <v>33057.4</v>
      </c>
      <c r="K10" s="609">
        <f t="shared" si="10"/>
        <v>1</v>
      </c>
      <c r="L10" s="616">
        <v>33057.4</v>
      </c>
      <c r="M10" s="608">
        <v>1</v>
      </c>
      <c r="N10" s="621">
        <v>33057.4</v>
      </c>
      <c r="O10" s="608">
        <v>0</v>
      </c>
      <c r="P10" s="621"/>
      <c r="Q10" s="608">
        <v>0</v>
      </c>
      <c r="R10" s="608">
        <v>0</v>
      </c>
      <c r="S10" s="608">
        <v>0</v>
      </c>
      <c r="T10" s="621"/>
      <c r="U10" s="608">
        <v>0</v>
      </c>
      <c r="V10" s="608">
        <v>4001</v>
      </c>
      <c r="W10" s="609">
        <v>0</v>
      </c>
      <c r="X10" s="609">
        <f t="shared" si="12"/>
        <v>4001</v>
      </c>
      <c r="Y10" s="639"/>
      <c r="AA10" s="613">
        <f t="shared" si="13"/>
        <v>0</v>
      </c>
      <c r="AB10" s="613">
        <f t="shared" si="1"/>
        <v>0</v>
      </c>
    </row>
    <row r="11" spans="1:35" s="124" customFormat="1" ht="16.5" customHeight="1">
      <c r="A11" s="187">
        <v>4</v>
      </c>
      <c r="B11" s="187" t="s">
        <v>122</v>
      </c>
      <c r="C11" s="187" t="s">
        <v>232</v>
      </c>
      <c r="D11" s="188" t="s">
        <v>432</v>
      </c>
      <c r="E11" s="189" t="s">
        <v>240</v>
      </c>
      <c r="F11" s="190">
        <v>1</v>
      </c>
      <c r="G11" s="191">
        <v>38841</v>
      </c>
      <c r="H11" s="191"/>
      <c r="I11" s="190">
        <f t="shared" si="8"/>
        <v>1</v>
      </c>
      <c r="J11" s="192">
        <f t="shared" si="9"/>
        <v>38841</v>
      </c>
      <c r="K11" s="193">
        <f t="shared" si="10"/>
        <v>1</v>
      </c>
      <c r="L11" s="194">
        <f t="shared" si="11"/>
        <v>38841</v>
      </c>
      <c r="M11" s="190">
        <v>1</v>
      </c>
      <c r="N11" s="192">
        <v>38841</v>
      </c>
      <c r="O11" s="190">
        <v>0</v>
      </c>
      <c r="P11" s="190">
        <v>0</v>
      </c>
      <c r="Q11" s="190">
        <v>0</v>
      </c>
      <c r="R11" s="190">
        <v>0</v>
      </c>
      <c r="S11" s="190">
        <v>0</v>
      </c>
      <c r="T11" s="190">
        <v>0</v>
      </c>
      <c r="U11" s="190">
        <v>0</v>
      </c>
      <c r="V11" s="190">
        <f>G11-J11</f>
        <v>0</v>
      </c>
      <c r="W11" s="193">
        <f t="shared" ref="W11:W38" si="14">S11+U11</f>
        <v>0</v>
      </c>
      <c r="X11" s="193">
        <f>T11+V11</f>
        <v>0</v>
      </c>
      <c r="Y11" s="196"/>
      <c r="AA11" s="123">
        <f t="shared" si="13"/>
        <v>0</v>
      </c>
      <c r="AB11" s="123">
        <f t="shared" si="1"/>
        <v>0</v>
      </c>
    </row>
    <row r="12" spans="1:35" s="124" customFormat="1">
      <c r="A12" s="187">
        <v>5</v>
      </c>
      <c r="B12" s="187" t="s">
        <v>122</v>
      </c>
      <c r="C12" s="187" t="s">
        <v>234</v>
      </c>
      <c r="D12" s="188" t="s">
        <v>436</v>
      </c>
      <c r="E12" s="189" t="s">
        <v>788</v>
      </c>
      <c r="F12" s="190">
        <v>1</v>
      </c>
      <c r="G12" s="191">
        <v>210700</v>
      </c>
      <c r="H12" s="191"/>
      <c r="I12" s="190">
        <f t="shared" si="8"/>
        <v>1</v>
      </c>
      <c r="J12" s="192">
        <f t="shared" si="9"/>
        <v>210700</v>
      </c>
      <c r="K12" s="193">
        <f t="shared" si="10"/>
        <v>1</v>
      </c>
      <c r="L12" s="194">
        <f t="shared" si="11"/>
        <v>210700</v>
      </c>
      <c r="M12" s="190">
        <v>1</v>
      </c>
      <c r="N12" s="192">
        <v>210700</v>
      </c>
      <c r="O12" s="190">
        <v>0</v>
      </c>
      <c r="P12" s="190">
        <v>0</v>
      </c>
      <c r="Q12" s="190">
        <v>0</v>
      </c>
      <c r="R12" s="190">
        <v>0</v>
      </c>
      <c r="S12" s="190">
        <v>0</v>
      </c>
      <c r="T12" s="190">
        <v>0</v>
      </c>
      <c r="U12" s="190">
        <v>0</v>
      </c>
      <c r="V12" s="190">
        <v>0</v>
      </c>
      <c r="W12" s="193">
        <f t="shared" si="14"/>
        <v>0</v>
      </c>
      <c r="X12" s="193">
        <f t="shared" si="12"/>
        <v>0</v>
      </c>
      <c r="Y12" s="196"/>
      <c r="AA12" s="123">
        <f t="shared" si="13"/>
        <v>0</v>
      </c>
      <c r="AB12" s="123">
        <f t="shared" si="1"/>
        <v>0</v>
      </c>
    </row>
    <row r="13" spans="1:35" s="124" customFormat="1">
      <c r="A13" s="187">
        <v>6</v>
      </c>
      <c r="B13" s="187" t="s">
        <v>122</v>
      </c>
      <c r="C13" s="187" t="s">
        <v>187</v>
      </c>
      <c r="D13" s="188" t="s">
        <v>668</v>
      </c>
      <c r="E13" s="189" t="s">
        <v>240</v>
      </c>
      <c r="F13" s="190">
        <v>1</v>
      </c>
      <c r="G13" s="191">
        <v>394759.3</v>
      </c>
      <c r="H13" s="191"/>
      <c r="I13" s="190">
        <f t="shared" si="8"/>
        <v>1</v>
      </c>
      <c r="J13" s="192">
        <f t="shared" si="9"/>
        <v>394759.3</v>
      </c>
      <c r="K13" s="193">
        <f t="shared" si="10"/>
        <v>1</v>
      </c>
      <c r="L13" s="194">
        <f t="shared" si="11"/>
        <v>394759.3</v>
      </c>
      <c r="M13" s="190">
        <v>1</v>
      </c>
      <c r="N13" s="192">
        <v>394759.3</v>
      </c>
      <c r="O13" s="190">
        <v>0</v>
      </c>
      <c r="P13" s="190">
        <v>0</v>
      </c>
      <c r="Q13" s="190">
        <v>0</v>
      </c>
      <c r="R13" s="190">
        <v>0</v>
      </c>
      <c r="S13" s="190">
        <v>0</v>
      </c>
      <c r="T13" s="190">
        <v>0</v>
      </c>
      <c r="U13" s="190">
        <v>0</v>
      </c>
      <c r="V13" s="190">
        <f>G13-J13</f>
        <v>0</v>
      </c>
      <c r="W13" s="193">
        <v>0</v>
      </c>
      <c r="X13" s="193">
        <f>T13+V13</f>
        <v>0</v>
      </c>
      <c r="Y13" s="196"/>
      <c r="AA13" s="123">
        <f t="shared" si="13"/>
        <v>0</v>
      </c>
      <c r="AB13" s="123">
        <f t="shared" si="1"/>
        <v>0</v>
      </c>
    </row>
    <row r="14" spans="1:35" s="124" customFormat="1" ht="16.5" customHeight="1">
      <c r="A14" s="187">
        <v>7</v>
      </c>
      <c r="B14" s="187" t="s">
        <v>122</v>
      </c>
      <c r="C14" s="187" t="s">
        <v>188</v>
      </c>
      <c r="D14" s="188" t="s">
        <v>667</v>
      </c>
      <c r="E14" s="189" t="s">
        <v>240</v>
      </c>
      <c r="F14" s="190">
        <v>1</v>
      </c>
      <c r="G14" s="191">
        <v>403343.4</v>
      </c>
      <c r="H14" s="191"/>
      <c r="I14" s="190">
        <f t="shared" si="8"/>
        <v>1</v>
      </c>
      <c r="J14" s="192">
        <f>L14+R14</f>
        <v>403343.4</v>
      </c>
      <c r="K14" s="193">
        <f t="shared" si="10"/>
        <v>1</v>
      </c>
      <c r="L14" s="194">
        <f>N14+P14</f>
        <v>403343.4</v>
      </c>
      <c r="M14" s="190">
        <v>1</v>
      </c>
      <c r="N14" s="192">
        <v>403343.4</v>
      </c>
      <c r="O14" s="190">
        <v>0</v>
      </c>
      <c r="P14" s="190">
        <v>0</v>
      </c>
      <c r="Q14" s="190">
        <v>0</v>
      </c>
      <c r="R14" s="190">
        <v>0</v>
      </c>
      <c r="S14" s="190">
        <v>0</v>
      </c>
      <c r="T14" s="190">
        <v>0</v>
      </c>
      <c r="U14" s="190">
        <v>0</v>
      </c>
      <c r="V14" s="190">
        <v>0</v>
      </c>
      <c r="W14" s="193">
        <f t="shared" si="14"/>
        <v>0</v>
      </c>
      <c r="X14" s="193">
        <f t="shared" si="12"/>
        <v>0</v>
      </c>
      <c r="Y14" s="196"/>
      <c r="AA14" s="123">
        <f t="shared" si="13"/>
        <v>0</v>
      </c>
      <c r="AB14" s="123">
        <f t="shared" si="1"/>
        <v>0</v>
      </c>
    </row>
    <row r="15" spans="1:35" s="124" customFormat="1">
      <c r="A15" s="187">
        <v>8</v>
      </c>
      <c r="B15" s="187" t="s">
        <v>122</v>
      </c>
      <c r="C15" s="187" t="s">
        <v>128</v>
      </c>
      <c r="D15" s="188" t="s">
        <v>437</v>
      </c>
      <c r="E15" s="189" t="s">
        <v>240</v>
      </c>
      <c r="F15" s="190">
        <v>1</v>
      </c>
      <c r="G15" s="191">
        <v>162853.20000000001</v>
      </c>
      <c r="H15" s="191"/>
      <c r="I15" s="190">
        <f t="shared" si="8"/>
        <v>1</v>
      </c>
      <c r="J15" s="192">
        <f t="shared" si="9"/>
        <v>162853.20000000001</v>
      </c>
      <c r="K15" s="193">
        <f t="shared" si="10"/>
        <v>1</v>
      </c>
      <c r="L15" s="194">
        <f t="shared" si="11"/>
        <v>162853.20000000001</v>
      </c>
      <c r="M15" s="190">
        <v>1</v>
      </c>
      <c r="N15" s="192">
        <v>162853.20000000001</v>
      </c>
      <c r="O15" s="190">
        <v>0</v>
      </c>
      <c r="P15" s="190">
        <v>0</v>
      </c>
      <c r="Q15" s="190">
        <v>0</v>
      </c>
      <c r="R15" s="190">
        <v>0</v>
      </c>
      <c r="S15" s="190">
        <v>0</v>
      </c>
      <c r="T15" s="190">
        <v>0</v>
      </c>
      <c r="U15" s="190">
        <v>0</v>
      </c>
      <c r="V15" s="190">
        <v>0</v>
      </c>
      <c r="W15" s="193">
        <f t="shared" si="14"/>
        <v>0</v>
      </c>
      <c r="X15" s="193">
        <f t="shared" si="12"/>
        <v>0</v>
      </c>
      <c r="Y15" s="196"/>
      <c r="AA15" s="123">
        <f t="shared" si="13"/>
        <v>0</v>
      </c>
      <c r="AB15" s="123">
        <f t="shared" si="1"/>
        <v>0</v>
      </c>
    </row>
    <row r="16" spans="1:35" s="146" customFormat="1" ht="16.5" customHeight="1">
      <c r="A16" s="139"/>
      <c r="B16" s="139" t="s">
        <v>122</v>
      </c>
      <c r="C16" s="139" t="s">
        <v>509</v>
      </c>
      <c r="D16" s="140"/>
      <c r="E16" s="141" t="s">
        <v>240</v>
      </c>
      <c r="F16" s="142"/>
      <c r="G16" s="143"/>
      <c r="H16" s="167" t="s">
        <v>656</v>
      </c>
      <c r="I16" s="142">
        <f t="shared" si="8"/>
        <v>0</v>
      </c>
      <c r="J16" s="169">
        <f t="shared" si="9"/>
        <v>0</v>
      </c>
      <c r="K16" s="144">
        <f t="shared" si="10"/>
        <v>0</v>
      </c>
      <c r="L16" s="170">
        <f t="shared" si="11"/>
        <v>0</v>
      </c>
      <c r="M16" s="142">
        <v>0</v>
      </c>
      <c r="N16" s="169">
        <v>0</v>
      </c>
      <c r="O16" s="142">
        <v>0</v>
      </c>
      <c r="P16" s="142">
        <v>0</v>
      </c>
      <c r="Q16" s="142">
        <v>0</v>
      </c>
      <c r="R16" s="142">
        <v>0</v>
      </c>
      <c r="S16" s="142">
        <v>0</v>
      </c>
      <c r="T16" s="142">
        <v>0</v>
      </c>
      <c r="U16" s="142">
        <v>0</v>
      </c>
      <c r="V16" s="142"/>
      <c r="W16" s="144">
        <f t="shared" si="14"/>
        <v>0</v>
      </c>
      <c r="X16" s="144">
        <f t="shared" si="12"/>
        <v>0</v>
      </c>
      <c r="Y16" s="145"/>
      <c r="AA16" s="147">
        <f t="shared" si="13"/>
        <v>0</v>
      </c>
      <c r="AB16" s="147">
        <f t="shared" si="1"/>
        <v>0</v>
      </c>
    </row>
    <row r="17" spans="1:35" s="124" customFormat="1" ht="16.5" customHeight="1">
      <c r="A17" s="187">
        <v>9</v>
      </c>
      <c r="B17" s="187" t="s">
        <v>122</v>
      </c>
      <c r="C17" s="187" t="s">
        <v>189</v>
      </c>
      <c r="D17" s="188" t="s">
        <v>433</v>
      </c>
      <c r="E17" s="189" t="s">
        <v>240</v>
      </c>
      <c r="F17" s="190">
        <v>1</v>
      </c>
      <c r="G17" s="191">
        <v>200832.1</v>
      </c>
      <c r="H17" s="191"/>
      <c r="I17" s="190">
        <f t="shared" si="8"/>
        <v>1</v>
      </c>
      <c r="J17" s="192">
        <f>L17+R17</f>
        <v>200832.1</v>
      </c>
      <c r="K17" s="193">
        <f t="shared" si="10"/>
        <v>1</v>
      </c>
      <c r="L17" s="194">
        <f t="shared" si="11"/>
        <v>200832.1</v>
      </c>
      <c r="M17" s="190">
        <v>1</v>
      </c>
      <c r="N17" s="192">
        <v>200832.1</v>
      </c>
      <c r="O17" s="190">
        <v>0</v>
      </c>
      <c r="P17" s="190">
        <v>0</v>
      </c>
      <c r="Q17" s="190">
        <v>0</v>
      </c>
      <c r="R17" s="190">
        <v>0</v>
      </c>
      <c r="S17" s="190">
        <v>0</v>
      </c>
      <c r="T17" s="190">
        <v>0</v>
      </c>
      <c r="U17" s="190">
        <v>0</v>
      </c>
      <c r="V17" s="190">
        <v>0</v>
      </c>
      <c r="W17" s="193">
        <f t="shared" si="14"/>
        <v>0</v>
      </c>
      <c r="X17" s="193">
        <f t="shared" si="12"/>
        <v>0</v>
      </c>
      <c r="Y17" s="196"/>
      <c r="AA17" s="123">
        <f t="shared" si="13"/>
        <v>0</v>
      </c>
      <c r="AB17" s="123">
        <f t="shared" si="1"/>
        <v>0</v>
      </c>
    </row>
    <row r="18" spans="1:35" s="197" customFormat="1" ht="15" customHeight="1">
      <c r="A18" s="187">
        <v>10</v>
      </c>
      <c r="B18" s="187" t="s">
        <v>122</v>
      </c>
      <c r="C18" s="187" t="s">
        <v>190</v>
      </c>
      <c r="D18" s="188" t="s">
        <v>622</v>
      </c>
      <c r="E18" s="189" t="s">
        <v>241</v>
      </c>
      <c r="F18" s="190">
        <v>1</v>
      </c>
      <c r="G18" s="191">
        <v>72501</v>
      </c>
      <c r="H18" s="191"/>
      <c r="I18" s="190">
        <f t="shared" si="8"/>
        <v>1</v>
      </c>
      <c r="J18" s="192">
        <f>L18+R18</f>
        <v>72501</v>
      </c>
      <c r="K18" s="193">
        <f t="shared" si="10"/>
        <v>1</v>
      </c>
      <c r="L18" s="194">
        <f t="shared" si="10"/>
        <v>72501</v>
      </c>
      <c r="M18" s="190">
        <v>1</v>
      </c>
      <c r="N18" s="192">
        <v>72501</v>
      </c>
      <c r="O18" s="190">
        <v>0</v>
      </c>
      <c r="P18" s="190">
        <v>0</v>
      </c>
      <c r="Q18" s="190">
        <v>0</v>
      </c>
      <c r="R18" s="190">
        <v>0</v>
      </c>
      <c r="S18" s="190">
        <v>0</v>
      </c>
      <c r="T18" s="190">
        <v>0</v>
      </c>
      <c r="U18" s="190">
        <v>0</v>
      </c>
      <c r="V18" s="190">
        <v>0</v>
      </c>
      <c r="W18" s="193">
        <f t="shared" si="14"/>
        <v>0</v>
      </c>
      <c r="X18" s="193">
        <f t="shared" si="12"/>
        <v>0</v>
      </c>
      <c r="Y18" s="196"/>
      <c r="AA18" s="198">
        <f>F18-I18-W18</f>
        <v>0</v>
      </c>
      <c r="AB18" s="198">
        <f>G18-J18-X18</f>
        <v>0</v>
      </c>
      <c r="AC18" s="199">
        <f t="shared" ref="AC18:AD18" si="15">S18+U18-W18</f>
        <v>0</v>
      </c>
      <c r="AD18" s="199">
        <f t="shared" si="15"/>
        <v>0</v>
      </c>
      <c r="AE18" s="199">
        <f t="shared" ref="AE18:AF18" si="16">I18-K18-Q18</f>
        <v>0</v>
      </c>
      <c r="AF18" s="199">
        <f t="shared" si="16"/>
        <v>0</v>
      </c>
      <c r="AH18" s="200">
        <f t="shared" ref="AH18:AI18" si="17">K18-M18-O18</f>
        <v>0</v>
      </c>
      <c r="AI18" s="200">
        <f t="shared" si="17"/>
        <v>0</v>
      </c>
    </row>
    <row r="19" spans="1:35" s="124" customFormat="1" ht="16.5" customHeight="1">
      <c r="A19" s="187">
        <v>11</v>
      </c>
      <c r="B19" s="187" t="s">
        <v>122</v>
      </c>
      <c r="C19" s="187" t="s">
        <v>510</v>
      </c>
      <c r="D19" s="188" t="s">
        <v>469</v>
      </c>
      <c r="E19" s="189" t="s">
        <v>242</v>
      </c>
      <c r="F19" s="190">
        <v>1</v>
      </c>
      <c r="G19" s="633">
        <v>358083.6</v>
      </c>
      <c r="H19" s="191"/>
      <c r="I19" s="190">
        <f t="shared" si="8"/>
        <v>1</v>
      </c>
      <c r="J19" s="610">
        <f t="shared" si="9"/>
        <v>358083.6</v>
      </c>
      <c r="K19" s="609">
        <f t="shared" si="10"/>
        <v>1</v>
      </c>
      <c r="L19" s="616">
        <v>358083.6</v>
      </c>
      <c r="M19" s="608">
        <v>1</v>
      </c>
      <c r="N19" s="621">
        <v>358083.6</v>
      </c>
      <c r="O19" s="190">
        <v>0</v>
      </c>
      <c r="P19" s="190">
        <v>0</v>
      </c>
      <c r="Q19" s="190">
        <v>0</v>
      </c>
      <c r="R19" s="190">
        <v>0</v>
      </c>
      <c r="S19" s="190">
        <v>0</v>
      </c>
      <c r="T19" s="190">
        <v>0</v>
      </c>
      <c r="U19" s="190">
        <v>0</v>
      </c>
      <c r="V19" s="190">
        <v>0</v>
      </c>
      <c r="W19" s="193">
        <f t="shared" si="14"/>
        <v>0</v>
      </c>
      <c r="X19" s="193">
        <f t="shared" si="12"/>
        <v>0</v>
      </c>
      <c r="Y19" s="196"/>
      <c r="AA19" s="123">
        <f t="shared" si="13"/>
        <v>0</v>
      </c>
      <c r="AB19" s="123">
        <f t="shared" si="1"/>
        <v>0</v>
      </c>
    </row>
    <row r="20" spans="1:35" s="124" customFormat="1" ht="16.5" customHeight="1">
      <c r="A20" s="187">
        <v>12</v>
      </c>
      <c r="B20" s="187" t="s">
        <v>122</v>
      </c>
      <c r="C20" s="187" t="s">
        <v>511</v>
      </c>
      <c r="D20" s="188" t="s">
        <v>468</v>
      </c>
      <c r="E20" s="189" t="s">
        <v>242</v>
      </c>
      <c r="F20" s="190">
        <v>1</v>
      </c>
      <c r="G20" s="191">
        <v>94597.4</v>
      </c>
      <c r="H20" s="191"/>
      <c r="I20" s="190">
        <f t="shared" si="8"/>
        <v>1</v>
      </c>
      <c r="J20" s="192">
        <f t="shared" si="9"/>
        <v>94597.4</v>
      </c>
      <c r="K20" s="193">
        <f t="shared" si="10"/>
        <v>1</v>
      </c>
      <c r="L20" s="194">
        <f t="shared" si="11"/>
        <v>94597.4</v>
      </c>
      <c r="M20" s="190">
        <v>1</v>
      </c>
      <c r="N20" s="201">
        <v>94597.4</v>
      </c>
      <c r="O20" s="190">
        <v>0</v>
      </c>
      <c r="P20" s="190">
        <v>0</v>
      </c>
      <c r="Q20" s="190">
        <v>0</v>
      </c>
      <c r="R20" s="190">
        <v>0</v>
      </c>
      <c r="S20" s="190">
        <v>0</v>
      </c>
      <c r="T20" s="190">
        <v>0</v>
      </c>
      <c r="U20" s="190">
        <v>0</v>
      </c>
      <c r="V20" s="190">
        <v>0</v>
      </c>
      <c r="W20" s="193">
        <f t="shared" si="14"/>
        <v>0</v>
      </c>
      <c r="X20" s="193">
        <f t="shared" si="12"/>
        <v>0</v>
      </c>
      <c r="Y20" s="196"/>
      <c r="AA20" s="123">
        <f t="shared" si="13"/>
        <v>0</v>
      </c>
      <c r="AB20" s="123">
        <f t="shared" si="1"/>
        <v>0</v>
      </c>
    </row>
    <row r="21" spans="1:35" s="124" customFormat="1" ht="16.5" customHeight="1">
      <c r="A21" s="187">
        <v>13</v>
      </c>
      <c r="B21" s="187" t="s">
        <v>122</v>
      </c>
      <c r="C21" s="187" t="s">
        <v>512</v>
      </c>
      <c r="D21" s="188" t="s">
        <v>467</v>
      </c>
      <c r="E21" s="189" t="s">
        <v>242</v>
      </c>
      <c r="F21" s="190">
        <v>1</v>
      </c>
      <c r="G21" s="191">
        <v>18143.7</v>
      </c>
      <c r="H21" s="191"/>
      <c r="I21" s="190">
        <f t="shared" si="8"/>
        <v>1</v>
      </c>
      <c r="J21" s="192">
        <f t="shared" si="9"/>
        <v>18143.7</v>
      </c>
      <c r="K21" s="193">
        <f t="shared" si="10"/>
        <v>1</v>
      </c>
      <c r="L21" s="194">
        <f t="shared" si="11"/>
        <v>18143.7</v>
      </c>
      <c r="M21" s="190">
        <v>1</v>
      </c>
      <c r="N21" s="201">
        <v>18143.7</v>
      </c>
      <c r="O21" s="190">
        <v>0</v>
      </c>
      <c r="P21" s="190">
        <v>0</v>
      </c>
      <c r="Q21" s="190">
        <v>0</v>
      </c>
      <c r="R21" s="190">
        <v>0</v>
      </c>
      <c r="S21" s="190">
        <v>0</v>
      </c>
      <c r="T21" s="190">
        <v>0</v>
      </c>
      <c r="U21" s="190">
        <v>0</v>
      </c>
      <c r="V21" s="190">
        <v>0</v>
      </c>
      <c r="W21" s="193">
        <f t="shared" si="14"/>
        <v>0</v>
      </c>
      <c r="X21" s="193">
        <f t="shared" si="12"/>
        <v>0</v>
      </c>
      <c r="Y21" s="196"/>
      <c r="AA21" s="123">
        <f t="shared" si="13"/>
        <v>0</v>
      </c>
      <c r="AB21" s="123">
        <f t="shared" si="1"/>
        <v>0</v>
      </c>
    </row>
    <row r="22" spans="1:35" s="124" customFormat="1" ht="16.5" customHeight="1">
      <c r="A22" s="187">
        <v>14</v>
      </c>
      <c r="B22" s="187" t="s">
        <v>122</v>
      </c>
      <c r="C22" s="187" t="s">
        <v>513</v>
      </c>
      <c r="D22" s="188" t="s">
        <v>466</v>
      </c>
      <c r="E22" s="189" t="s">
        <v>242</v>
      </c>
      <c r="F22" s="190">
        <v>1</v>
      </c>
      <c r="G22" s="191">
        <v>270243.90000000002</v>
      </c>
      <c r="H22" s="191"/>
      <c r="I22" s="190">
        <f t="shared" si="8"/>
        <v>1</v>
      </c>
      <c r="J22" s="192">
        <f t="shared" si="9"/>
        <v>270243.90000000002</v>
      </c>
      <c r="K22" s="193">
        <f t="shared" si="10"/>
        <v>1</v>
      </c>
      <c r="L22" s="194">
        <f t="shared" si="11"/>
        <v>270243.90000000002</v>
      </c>
      <c r="M22" s="190">
        <v>1</v>
      </c>
      <c r="N22" s="201">
        <v>270243.90000000002</v>
      </c>
      <c r="O22" s="190">
        <v>0</v>
      </c>
      <c r="P22" s="190">
        <v>0</v>
      </c>
      <c r="Q22" s="190">
        <v>0</v>
      </c>
      <c r="R22" s="190">
        <v>0</v>
      </c>
      <c r="S22" s="190">
        <v>0</v>
      </c>
      <c r="T22" s="190">
        <v>0</v>
      </c>
      <c r="U22" s="190">
        <v>0</v>
      </c>
      <c r="V22" s="190">
        <v>0</v>
      </c>
      <c r="W22" s="193">
        <f t="shared" si="14"/>
        <v>0</v>
      </c>
      <c r="X22" s="193">
        <f t="shared" si="12"/>
        <v>0</v>
      </c>
      <c r="Y22" s="196"/>
      <c r="AA22" s="123">
        <f t="shared" si="13"/>
        <v>0</v>
      </c>
      <c r="AB22" s="123">
        <f t="shared" si="1"/>
        <v>0</v>
      </c>
    </row>
    <row r="23" spans="1:35" s="124" customFormat="1" ht="16.5" customHeight="1">
      <c r="A23" s="187">
        <v>15</v>
      </c>
      <c r="B23" s="187" t="s">
        <v>122</v>
      </c>
      <c r="C23" s="187" t="s">
        <v>514</v>
      </c>
      <c r="D23" s="188" t="s">
        <v>465</v>
      </c>
      <c r="E23" s="189" t="s">
        <v>242</v>
      </c>
      <c r="F23" s="190">
        <v>1</v>
      </c>
      <c r="G23" s="191">
        <v>16319.5</v>
      </c>
      <c r="H23" s="191"/>
      <c r="I23" s="190">
        <f t="shared" si="8"/>
        <v>1</v>
      </c>
      <c r="J23" s="192">
        <f t="shared" si="9"/>
        <v>16319.5</v>
      </c>
      <c r="K23" s="193">
        <f t="shared" si="10"/>
        <v>1</v>
      </c>
      <c r="L23" s="194">
        <f t="shared" si="11"/>
        <v>16319.5</v>
      </c>
      <c r="M23" s="190">
        <v>1</v>
      </c>
      <c r="N23" s="201">
        <v>16319.5</v>
      </c>
      <c r="O23" s="190">
        <v>0</v>
      </c>
      <c r="P23" s="190">
        <v>0</v>
      </c>
      <c r="Q23" s="190">
        <v>0</v>
      </c>
      <c r="R23" s="190">
        <v>0</v>
      </c>
      <c r="S23" s="190">
        <v>0</v>
      </c>
      <c r="T23" s="190">
        <v>0</v>
      </c>
      <c r="U23" s="190">
        <v>0</v>
      </c>
      <c r="V23" s="190">
        <v>0</v>
      </c>
      <c r="W23" s="193">
        <f t="shared" si="14"/>
        <v>0</v>
      </c>
      <c r="X23" s="193">
        <f t="shared" si="12"/>
        <v>0</v>
      </c>
      <c r="Y23" s="196"/>
      <c r="AA23" s="123">
        <f t="shared" si="13"/>
        <v>0</v>
      </c>
      <c r="AB23" s="123">
        <f t="shared" si="1"/>
        <v>0</v>
      </c>
    </row>
    <row r="24" spans="1:35" s="124" customFormat="1" ht="16.5" customHeight="1">
      <c r="A24" s="187">
        <v>16</v>
      </c>
      <c r="B24" s="187" t="s">
        <v>122</v>
      </c>
      <c r="C24" s="187" t="s">
        <v>515</v>
      </c>
      <c r="D24" s="188" t="s">
        <v>464</v>
      </c>
      <c r="E24" s="189" t="s">
        <v>242</v>
      </c>
      <c r="F24" s="190">
        <v>1</v>
      </c>
      <c r="G24" s="191">
        <v>103828.1</v>
      </c>
      <c r="H24" s="191"/>
      <c r="I24" s="190">
        <f t="shared" si="8"/>
        <v>1</v>
      </c>
      <c r="J24" s="192">
        <f t="shared" si="9"/>
        <v>103828.1</v>
      </c>
      <c r="K24" s="193">
        <f t="shared" si="10"/>
        <v>1</v>
      </c>
      <c r="L24" s="194">
        <f t="shared" si="11"/>
        <v>103828.1</v>
      </c>
      <c r="M24" s="190">
        <v>1</v>
      </c>
      <c r="N24" s="201">
        <v>103828.1</v>
      </c>
      <c r="O24" s="190">
        <v>0</v>
      </c>
      <c r="P24" s="190">
        <v>0</v>
      </c>
      <c r="Q24" s="190">
        <v>0</v>
      </c>
      <c r="R24" s="190">
        <v>0</v>
      </c>
      <c r="S24" s="190">
        <v>0</v>
      </c>
      <c r="T24" s="190">
        <v>0</v>
      </c>
      <c r="U24" s="190">
        <v>0</v>
      </c>
      <c r="V24" s="190">
        <v>0</v>
      </c>
      <c r="W24" s="193">
        <f t="shared" si="14"/>
        <v>0</v>
      </c>
      <c r="X24" s="193">
        <f t="shared" si="12"/>
        <v>0</v>
      </c>
      <c r="Y24" s="196"/>
      <c r="AA24" s="123">
        <f t="shared" si="13"/>
        <v>0</v>
      </c>
      <c r="AB24" s="123">
        <f t="shared" si="1"/>
        <v>0</v>
      </c>
    </row>
    <row r="25" spans="1:35" s="124" customFormat="1" ht="16.5" customHeight="1">
      <c r="A25" s="187">
        <v>17</v>
      </c>
      <c r="B25" s="187" t="s">
        <v>122</v>
      </c>
      <c r="C25" s="187" t="s">
        <v>516</v>
      </c>
      <c r="D25" s="188" t="s">
        <v>463</v>
      </c>
      <c r="E25" s="189" t="s">
        <v>242</v>
      </c>
      <c r="F25" s="190">
        <v>1</v>
      </c>
      <c r="G25" s="191">
        <v>31128.799999999999</v>
      </c>
      <c r="H25" s="191"/>
      <c r="I25" s="190">
        <f t="shared" si="8"/>
        <v>1</v>
      </c>
      <c r="J25" s="192">
        <f t="shared" si="9"/>
        <v>31128.799999999999</v>
      </c>
      <c r="K25" s="193">
        <f t="shared" si="10"/>
        <v>1</v>
      </c>
      <c r="L25" s="194">
        <f t="shared" si="11"/>
        <v>31128.799999999999</v>
      </c>
      <c r="M25" s="190">
        <v>1</v>
      </c>
      <c r="N25" s="201">
        <v>31128.799999999999</v>
      </c>
      <c r="O25" s="190">
        <v>0</v>
      </c>
      <c r="P25" s="190">
        <v>0</v>
      </c>
      <c r="Q25" s="190">
        <v>0</v>
      </c>
      <c r="R25" s="190">
        <v>0</v>
      </c>
      <c r="S25" s="190">
        <v>0</v>
      </c>
      <c r="T25" s="190">
        <v>0</v>
      </c>
      <c r="U25" s="190">
        <v>0</v>
      </c>
      <c r="V25" s="190">
        <v>0</v>
      </c>
      <c r="W25" s="193">
        <f t="shared" si="14"/>
        <v>0</v>
      </c>
      <c r="X25" s="193">
        <f t="shared" si="12"/>
        <v>0</v>
      </c>
      <c r="Y25" s="196"/>
      <c r="AA25" s="123">
        <f t="shared" si="13"/>
        <v>0</v>
      </c>
      <c r="AB25" s="123">
        <f t="shared" si="1"/>
        <v>0</v>
      </c>
    </row>
    <row r="26" spans="1:35" s="124" customFormat="1" ht="16.5" customHeight="1">
      <c r="A26" s="187">
        <v>18</v>
      </c>
      <c r="B26" s="187" t="s">
        <v>122</v>
      </c>
      <c r="C26" s="187" t="s">
        <v>517</v>
      </c>
      <c r="D26" s="188" t="s">
        <v>462</v>
      </c>
      <c r="E26" s="189" t="s">
        <v>242</v>
      </c>
      <c r="F26" s="190">
        <v>1</v>
      </c>
      <c r="G26" s="191">
        <v>420982.1</v>
      </c>
      <c r="H26" s="191"/>
      <c r="I26" s="190">
        <f t="shared" si="8"/>
        <v>1</v>
      </c>
      <c r="J26" s="192">
        <f t="shared" si="9"/>
        <v>420982.1</v>
      </c>
      <c r="K26" s="193">
        <f t="shared" si="10"/>
        <v>1</v>
      </c>
      <c r="L26" s="194">
        <f t="shared" si="11"/>
        <v>420982.1</v>
      </c>
      <c r="M26" s="190">
        <v>1</v>
      </c>
      <c r="N26" s="201">
        <v>420982.1</v>
      </c>
      <c r="O26" s="190">
        <v>0</v>
      </c>
      <c r="P26" s="190">
        <v>0</v>
      </c>
      <c r="Q26" s="190">
        <v>0</v>
      </c>
      <c r="R26" s="190">
        <v>0</v>
      </c>
      <c r="S26" s="190">
        <v>0</v>
      </c>
      <c r="T26" s="190">
        <v>0</v>
      </c>
      <c r="U26" s="190">
        <v>0</v>
      </c>
      <c r="V26" s="190">
        <v>0</v>
      </c>
      <c r="W26" s="193">
        <f t="shared" si="14"/>
        <v>0</v>
      </c>
      <c r="X26" s="193">
        <f t="shared" si="12"/>
        <v>0</v>
      </c>
      <c r="Y26" s="196"/>
      <c r="AA26" s="123">
        <f t="shared" si="13"/>
        <v>0</v>
      </c>
      <c r="AB26" s="123">
        <f t="shared" si="1"/>
        <v>0</v>
      </c>
    </row>
    <row r="27" spans="1:35" s="124" customFormat="1" ht="16.5" customHeight="1">
      <c r="A27" s="187">
        <v>19</v>
      </c>
      <c r="B27" s="187" t="s">
        <v>122</v>
      </c>
      <c r="C27" s="187" t="s">
        <v>518</v>
      </c>
      <c r="D27" s="188" t="s">
        <v>461</v>
      </c>
      <c r="E27" s="189" t="s">
        <v>242</v>
      </c>
      <c r="F27" s="190">
        <v>1</v>
      </c>
      <c r="G27" s="191">
        <v>25493.9</v>
      </c>
      <c r="H27" s="191"/>
      <c r="I27" s="190">
        <f t="shared" si="8"/>
        <v>1</v>
      </c>
      <c r="J27" s="192">
        <f t="shared" si="9"/>
        <v>25493.9</v>
      </c>
      <c r="K27" s="193">
        <f t="shared" si="10"/>
        <v>1</v>
      </c>
      <c r="L27" s="194">
        <f t="shared" si="11"/>
        <v>25493.9</v>
      </c>
      <c r="M27" s="190">
        <v>1</v>
      </c>
      <c r="N27" s="201">
        <v>25493.9</v>
      </c>
      <c r="O27" s="190">
        <v>0</v>
      </c>
      <c r="P27" s="190">
        <v>0</v>
      </c>
      <c r="Q27" s="190">
        <v>0</v>
      </c>
      <c r="R27" s="190">
        <v>0</v>
      </c>
      <c r="S27" s="190">
        <v>0</v>
      </c>
      <c r="T27" s="190">
        <v>0</v>
      </c>
      <c r="U27" s="190">
        <v>0</v>
      </c>
      <c r="V27" s="190">
        <v>0</v>
      </c>
      <c r="W27" s="193">
        <f t="shared" si="14"/>
        <v>0</v>
      </c>
      <c r="X27" s="193">
        <f t="shared" si="12"/>
        <v>0</v>
      </c>
      <c r="Y27" s="196"/>
      <c r="AA27" s="123">
        <f t="shared" si="13"/>
        <v>0</v>
      </c>
      <c r="AB27" s="123">
        <f t="shared" si="1"/>
        <v>0</v>
      </c>
    </row>
    <row r="28" spans="1:35" s="124" customFormat="1" ht="16.5" customHeight="1">
      <c r="A28" s="187">
        <v>20</v>
      </c>
      <c r="B28" s="187" t="s">
        <v>122</v>
      </c>
      <c r="C28" s="187" t="s">
        <v>519</v>
      </c>
      <c r="D28" s="188" t="s">
        <v>460</v>
      </c>
      <c r="E28" s="189" t="s">
        <v>242</v>
      </c>
      <c r="F28" s="190">
        <v>1</v>
      </c>
      <c r="G28" s="191">
        <v>30590.2</v>
      </c>
      <c r="H28" s="191"/>
      <c r="I28" s="190">
        <f t="shared" si="8"/>
        <v>1</v>
      </c>
      <c r="J28" s="192">
        <f t="shared" si="9"/>
        <v>30590.2</v>
      </c>
      <c r="K28" s="193">
        <f t="shared" si="10"/>
        <v>1</v>
      </c>
      <c r="L28" s="194">
        <f t="shared" si="11"/>
        <v>30590.2</v>
      </c>
      <c r="M28" s="190">
        <v>1</v>
      </c>
      <c r="N28" s="201">
        <v>30590.2</v>
      </c>
      <c r="O28" s="190">
        <v>0</v>
      </c>
      <c r="P28" s="190">
        <v>0</v>
      </c>
      <c r="Q28" s="190">
        <v>0</v>
      </c>
      <c r="R28" s="190">
        <v>0</v>
      </c>
      <c r="S28" s="190">
        <v>0</v>
      </c>
      <c r="T28" s="190">
        <v>0</v>
      </c>
      <c r="U28" s="190">
        <v>0</v>
      </c>
      <c r="V28" s="190">
        <v>0</v>
      </c>
      <c r="W28" s="193">
        <f t="shared" si="14"/>
        <v>0</v>
      </c>
      <c r="X28" s="193">
        <f t="shared" si="12"/>
        <v>0</v>
      </c>
      <c r="Y28" s="196"/>
      <c r="AA28" s="123">
        <f t="shared" si="13"/>
        <v>0</v>
      </c>
      <c r="AB28" s="123">
        <f t="shared" si="1"/>
        <v>0</v>
      </c>
    </row>
    <row r="29" spans="1:35" s="124" customFormat="1" ht="16.5" customHeight="1">
      <c r="A29" s="187">
        <v>21</v>
      </c>
      <c r="B29" s="187" t="s">
        <v>122</v>
      </c>
      <c r="C29" s="187" t="s">
        <v>520</v>
      </c>
      <c r="D29" s="188" t="s">
        <v>459</v>
      </c>
      <c r="E29" s="189" t="s">
        <v>242</v>
      </c>
      <c r="F29" s="190">
        <v>1</v>
      </c>
      <c r="G29" s="191">
        <v>215106.7</v>
      </c>
      <c r="H29" s="191"/>
      <c r="I29" s="190">
        <f t="shared" si="8"/>
        <v>1</v>
      </c>
      <c r="J29" s="192">
        <f t="shared" si="9"/>
        <v>215106.7</v>
      </c>
      <c r="K29" s="193">
        <f t="shared" si="10"/>
        <v>1</v>
      </c>
      <c r="L29" s="194">
        <f t="shared" si="11"/>
        <v>215106.7</v>
      </c>
      <c r="M29" s="190">
        <v>1</v>
      </c>
      <c r="N29" s="201">
        <v>215106.7</v>
      </c>
      <c r="O29" s="190">
        <v>0</v>
      </c>
      <c r="P29" s="190">
        <v>0</v>
      </c>
      <c r="Q29" s="190">
        <v>0</v>
      </c>
      <c r="R29" s="190">
        <v>0</v>
      </c>
      <c r="S29" s="190">
        <v>0</v>
      </c>
      <c r="T29" s="190">
        <v>0</v>
      </c>
      <c r="U29" s="190">
        <v>0</v>
      </c>
      <c r="V29" s="190">
        <v>0</v>
      </c>
      <c r="W29" s="193">
        <f t="shared" si="14"/>
        <v>0</v>
      </c>
      <c r="X29" s="193">
        <f t="shared" si="12"/>
        <v>0</v>
      </c>
      <c r="Y29" s="196"/>
      <c r="AA29" s="123">
        <f t="shared" si="13"/>
        <v>0</v>
      </c>
      <c r="AB29" s="123">
        <f t="shared" si="1"/>
        <v>0</v>
      </c>
    </row>
    <row r="30" spans="1:35" s="124" customFormat="1" ht="16.5" customHeight="1">
      <c r="A30" s="187">
        <v>22</v>
      </c>
      <c r="B30" s="187" t="s">
        <v>122</v>
      </c>
      <c r="C30" s="187" t="s">
        <v>521</v>
      </c>
      <c r="D30" s="188" t="s">
        <v>458</v>
      </c>
      <c r="E30" s="189" t="s">
        <v>242</v>
      </c>
      <c r="F30" s="190">
        <v>1</v>
      </c>
      <c r="G30" s="191">
        <v>212563.3</v>
      </c>
      <c r="H30" s="191"/>
      <c r="I30" s="190">
        <f t="shared" si="8"/>
        <v>1</v>
      </c>
      <c r="J30" s="192">
        <f t="shared" si="9"/>
        <v>212563.3</v>
      </c>
      <c r="K30" s="193">
        <f t="shared" si="10"/>
        <v>1</v>
      </c>
      <c r="L30" s="194">
        <f t="shared" si="11"/>
        <v>212563.3</v>
      </c>
      <c r="M30" s="190">
        <v>1</v>
      </c>
      <c r="N30" s="201">
        <v>212563.3</v>
      </c>
      <c r="O30" s="190">
        <v>0</v>
      </c>
      <c r="P30" s="190">
        <v>0</v>
      </c>
      <c r="Q30" s="190">
        <v>0</v>
      </c>
      <c r="R30" s="190">
        <v>0</v>
      </c>
      <c r="S30" s="190">
        <v>0</v>
      </c>
      <c r="T30" s="190">
        <v>0</v>
      </c>
      <c r="U30" s="190">
        <v>0</v>
      </c>
      <c r="V30" s="190">
        <v>0</v>
      </c>
      <c r="W30" s="193">
        <f t="shared" si="14"/>
        <v>0</v>
      </c>
      <c r="X30" s="193">
        <f t="shared" si="12"/>
        <v>0</v>
      </c>
      <c r="Y30" s="196"/>
      <c r="AA30" s="123">
        <f t="shared" si="13"/>
        <v>0</v>
      </c>
      <c r="AB30" s="123">
        <f t="shared" si="1"/>
        <v>0</v>
      </c>
    </row>
    <row r="31" spans="1:35" s="146" customFormat="1" ht="16.5" customHeight="1">
      <c r="A31" s="139"/>
      <c r="B31" s="139" t="s">
        <v>122</v>
      </c>
      <c r="C31" s="139" t="s">
        <v>522</v>
      </c>
      <c r="D31" s="140"/>
      <c r="E31" s="141" t="s">
        <v>242</v>
      </c>
      <c r="F31" s="142"/>
      <c r="G31" s="143"/>
      <c r="H31" s="143"/>
      <c r="I31" s="142"/>
      <c r="J31" s="169"/>
      <c r="K31" s="144"/>
      <c r="L31" s="170"/>
      <c r="M31" s="142"/>
      <c r="N31" s="312"/>
      <c r="O31" s="142">
        <v>0</v>
      </c>
      <c r="P31" s="142">
        <v>0</v>
      </c>
      <c r="Q31" s="142">
        <v>0</v>
      </c>
      <c r="R31" s="142">
        <v>0</v>
      </c>
      <c r="S31" s="142">
        <v>0</v>
      </c>
      <c r="T31" s="142">
        <v>0</v>
      </c>
      <c r="U31" s="142">
        <v>0</v>
      </c>
      <c r="V31" s="142">
        <v>0</v>
      </c>
      <c r="W31" s="144">
        <f t="shared" si="14"/>
        <v>0</v>
      </c>
      <c r="X31" s="144">
        <f t="shared" si="12"/>
        <v>0</v>
      </c>
      <c r="Y31" s="145"/>
      <c r="AA31" s="147">
        <f t="shared" si="13"/>
        <v>0</v>
      </c>
      <c r="AB31" s="147">
        <f t="shared" si="1"/>
        <v>0</v>
      </c>
    </row>
    <row r="32" spans="1:35" s="124" customFormat="1" ht="16.5" customHeight="1">
      <c r="A32" s="187">
        <v>23</v>
      </c>
      <c r="B32" s="187" t="s">
        <v>122</v>
      </c>
      <c r="C32" s="187" t="s">
        <v>191</v>
      </c>
      <c r="D32" s="188" t="s">
        <v>457</v>
      </c>
      <c r="E32" s="189" t="s">
        <v>242</v>
      </c>
      <c r="F32" s="190">
        <v>1</v>
      </c>
      <c r="G32" s="191">
        <v>165712.5</v>
      </c>
      <c r="H32" s="191"/>
      <c r="I32" s="190">
        <f t="shared" si="8"/>
        <v>1</v>
      </c>
      <c r="J32" s="192">
        <f t="shared" si="9"/>
        <v>165712.5</v>
      </c>
      <c r="K32" s="193">
        <f t="shared" si="10"/>
        <v>1</v>
      </c>
      <c r="L32" s="194">
        <f t="shared" si="11"/>
        <v>165712.5</v>
      </c>
      <c r="M32" s="190">
        <v>1</v>
      </c>
      <c r="N32" s="201">
        <v>165712.5</v>
      </c>
      <c r="O32" s="190">
        <v>0</v>
      </c>
      <c r="P32" s="190">
        <v>0</v>
      </c>
      <c r="Q32" s="190">
        <v>0</v>
      </c>
      <c r="R32" s="190">
        <v>0</v>
      </c>
      <c r="S32" s="190">
        <v>0</v>
      </c>
      <c r="T32" s="190">
        <v>0</v>
      </c>
      <c r="U32" s="190">
        <v>0</v>
      </c>
      <c r="V32" s="190">
        <v>0</v>
      </c>
      <c r="W32" s="193">
        <f t="shared" si="14"/>
        <v>0</v>
      </c>
      <c r="X32" s="193">
        <f t="shared" si="12"/>
        <v>0</v>
      </c>
      <c r="Y32" s="196"/>
      <c r="AA32" s="123">
        <f t="shared" si="13"/>
        <v>0</v>
      </c>
      <c r="AB32" s="123">
        <f t="shared" si="1"/>
        <v>0</v>
      </c>
    </row>
    <row r="33" spans="1:35" s="124" customFormat="1" ht="16.5" customHeight="1">
      <c r="A33" s="187">
        <v>24</v>
      </c>
      <c r="B33" s="187" t="s">
        <v>122</v>
      </c>
      <c r="C33" s="187" t="s">
        <v>523</v>
      </c>
      <c r="D33" s="188" t="s">
        <v>456</v>
      </c>
      <c r="E33" s="189" t="s">
        <v>242</v>
      </c>
      <c r="F33" s="190">
        <v>1</v>
      </c>
      <c r="G33" s="633">
        <v>12040.7</v>
      </c>
      <c r="H33" s="191"/>
      <c r="I33" s="190">
        <f t="shared" si="8"/>
        <v>1</v>
      </c>
      <c r="J33" s="192">
        <f t="shared" si="9"/>
        <v>12040.7</v>
      </c>
      <c r="K33" s="193">
        <f t="shared" si="10"/>
        <v>1</v>
      </c>
      <c r="L33" s="633">
        <v>12040.7</v>
      </c>
      <c r="M33" s="190">
        <v>1</v>
      </c>
      <c r="N33" s="633">
        <v>12040.7</v>
      </c>
      <c r="O33" s="190">
        <v>0</v>
      </c>
      <c r="P33" s="190">
        <v>0</v>
      </c>
      <c r="Q33" s="190">
        <v>0</v>
      </c>
      <c r="R33" s="190">
        <v>0</v>
      </c>
      <c r="S33" s="190">
        <v>0</v>
      </c>
      <c r="T33" s="190">
        <v>0</v>
      </c>
      <c r="U33" s="190">
        <v>0</v>
      </c>
      <c r="V33" s="190">
        <v>0</v>
      </c>
      <c r="W33" s="193">
        <f t="shared" si="14"/>
        <v>0</v>
      </c>
      <c r="X33" s="193">
        <f t="shared" si="12"/>
        <v>0</v>
      </c>
      <c r="Y33" s="196"/>
      <c r="AA33" s="123">
        <f t="shared" si="13"/>
        <v>0</v>
      </c>
      <c r="AB33" s="123">
        <f t="shared" si="1"/>
        <v>0</v>
      </c>
    </row>
    <row r="34" spans="1:35" s="124" customFormat="1" ht="16.5" customHeight="1">
      <c r="A34" s="187">
        <v>25</v>
      </c>
      <c r="B34" s="187" t="s">
        <v>122</v>
      </c>
      <c r="C34" s="187" t="s">
        <v>524</v>
      </c>
      <c r="D34" s="188" t="s">
        <v>455</v>
      </c>
      <c r="E34" s="189" t="s">
        <v>242</v>
      </c>
      <c r="F34" s="190">
        <v>1</v>
      </c>
      <c r="G34" s="633">
        <v>20748</v>
      </c>
      <c r="H34" s="191"/>
      <c r="I34" s="190">
        <f t="shared" si="8"/>
        <v>1</v>
      </c>
      <c r="J34" s="192">
        <f t="shared" si="9"/>
        <v>20748</v>
      </c>
      <c r="K34" s="193">
        <f t="shared" si="10"/>
        <v>1</v>
      </c>
      <c r="L34" s="194">
        <f t="shared" si="11"/>
        <v>20748</v>
      </c>
      <c r="M34" s="608">
        <v>1</v>
      </c>
      <c r="N34" s="610">
        <v>20748</v>
      </c>
      <c r="O34" s="190"/>
      <c r="P34" s="193"/>
      <c r="Q34" s="190">
        <v>0</v>
      </c>
      <c r="R34" s="190">
        <v>0</v>
      </c>
      <c r="S34" s="190">
        <v>0</v>
      </c>
      <c r="T34" s="190">
        <v>0</v>
      </c>
      <c r="U34" s="190">
        <v>0</v>
      </c>
      <c r="V34" s="201">
        <f t="shared" ref="V34:V54" si="18">G34-J34</f>
        <v>0</v>
      </c>
      <c r="W34" s="193">
        <v>0</v>
      </c>
      <c r="X34" s="193">
        <f t="shared" si="12"/>
        <v>0</v>
      </c>
      <c r="Y34" s="196"/>
      <c r="AA34" s="123">
        <f t="shared" si="13"/>
        <v>0</v>
      </c>
      <c r="AB34" s="123">
        <f t="shared" si="1"/>
        <v>0</v>
      </c>
    </row>
    <row r="35" spans="1:35" s="124" customFormat="1" ht="16.5" customHeight="1">
      <c r="A35" s="187">
        <v>26</v>
      </c>
      <c r="B35" s="187" t="s">
        <v>122</v>
      </c>
      <c r="C35" s="187" t="s">
        <v>127</v>
      </c>
      <c r="D35" s="188" t="s">
        <v>454</v>
      </c>
      <c r="E35" s="189" t="s">
        <v>242</v>
      </c>
      <c r="F35" s="190">
        <v>1</v>
      </c>
      <c r="G35" s="633">
        <v>21059.1</v>
      </c>
      <c r="H35" s="191"/>
      <c r="I35" s="190">
        <f t="shared" si="8"/>
        <v>1</v>
      </c>
      <c r="J35" s="192">
        <f t="shared" si="9"/>
        <v>21059.1</v>
      </c>
      <c r="K35" s="193">
        <f t="shared" si="10"/>
        <v>1</v>
      </c>
      <c r="L35" s="194">
        <f t="shared" si="11"/>
        <v>21059.1</v>
      </c>
      <c r="M35" s="190">
        <v>1</v>
      </c>
      <c r="N35" s="610">
        <v>21059.1</v>
      </c>
      <c r="O35" s="190">
        <v>0</v>
      </c>
      <c r="P35" s="190">
        <v>0</v>
      </c>
      <c r="Q35" s="190">
        <v>0</v>
      </c>
      <c r="R35" s="190">
        <v>0</v>
      </c>
      <c r="S35" s="190">
        <v>0</v>
      </c>
      <c r="T35" s="190">
        <v>0</v>
      </c>
      <c r="U35" s="190">
        <v>0</v>
      </c>
      <c r="V35" s="201">
        <f t="shared" si="18"/>
        <v>0</v>
      </c>
      <c r="W35" s="193">
        <f t="shared" si="14"/>
        <v>0</v>
      </c>
      <c r="X35" s="193">
        <f t="shared" si="12"/>
        <v>0</v>
      </c>
      <c r="Y35" s="196"/>
      <c r="AA35" s="123">
        <f t="shared" si="13"/>
        <v>0</v>
      </c>
      <c r="AB35" s="123">
        <f t="shared" si="1"/>
        <v>0</v>
      </c>
    </row>
    <row r="36" spans="1:35" s="124" customFormat="1" ht="16.5" customHeight="1">
      <c r="A36" s="187">
        <v>27</v>
      </c>
      <c r="B36" s="187" t="s">
        <v>122</v>
      </c>
      <c r="C36" s="187" t="s">
        <v>525</v>
      </c>
      <c r="D36" s="188" t="s">
        <v>453</v>
      </c>
      <c r="E36" s="189" t="s">
        <v>242</v>
      </c>
      <c r="F36" s="190">
        <v>1</v>
      </c>
      <c r="G36" s="191">
        <v>18863.7</v>
      </c>
      <c r="H36" s="191"/>
      <c r="I36" s="190">
        <f t="shared" si="8"/>
        <v>1</v>
      </c>
      <c r="J36" s="192">
        <f t="shared" si="9"/>
        <v>18863.7</v>
      </c>
      <c r="K36" s="193">
        <f t="shared" si="10"/>
        <v>1</v>
      </c>
      <c r="L36" s="194">
        <f t="shared" si="11"/>
        <v>18863.7</v>
      </c>
      <c r="M36" s="190">
        <v>1</v>
      </c>
      <c r="N36" s="201">
        <v>18863.7</v>
      </c>
      <c r="O36" s="190">
        <v>0</v>
      </c>
      <c r="P36" s="190">
        <v>0</v>
      </c>
      <c r="Q36" s="190">
        <v>0</v>
      </c>
      <c r="R36" s="190">
        <v>0</v>
      </c>
      <c r="S36" s="190">
        <v>0</v>
      </c>
      <c r="T36" s="190">
        <v>0</v>
      </c>
      <c r="U36" s="190">
        <v>0</v>
      </c>
      <c r="V36" s="201">
        <f t="shared" si="18"/>
        <v>0</v>
      </c>
      <c r="W36" s="193">
        <f t="shared" si="14"/>
        <v>0</v>
      </c>
      <c r="X36" s="193">
        <f t="shared" si="12"/>
        <v>0</v>
      </c>
      <c r="Y36" s="196"/>
      <c r="AA36" s="123">
        <f t="shared" si="13"/>
        <v>0</v>
      </c>
      <c r="AB36" s="123">
        <f t="shared" si="1"/>
        <v>0</v>
      </c>
    </row>
    <row r="37" spans="1:35" s="124" customFormat="1" ht="16.5" customHeight="1">
      <c r="A37" s="187">
        <v>28</v>
      </c>
      <c r="B37" s="187" t="s">
        <v>122</v>
      </c>
      <c r="C37" s="187" t="s">
        <v>526</v>
      </c>
      <c r="D37" s="188" t="s">
        <v>452</v>
      </c>
      <c r="E37" s="189" t="s">
        <v>242</v>
      </c>
      <c r="F37" s="190">
        <v>1</v>
      </c>
      <c r="G37" s="633">
        <v>226188.2</v>
      </c>
      <c r="H37" s="191"/>
      <c r="I37" s="190">
        <f t="shared" si="8"/>
        <v>1</v>
      </c>
      <c r="J37" s="192">
        <f t="shared" si="9"/>
        <v>226188.2</v>
      </c>
      <c r="K37" s="193">
        <f t="shared" si="10"/>
        <v>1</v>
      </c>
      <c r="L37" s="194">
        <f t="shared" si="11"/>
        <v>226188.2</v>
      </c>
      <c r="M37" s="190">
        <v>1</v>
      </c>
      <c r="N37" s="192">
        <v>226188.2</v>
      </c>
      <c r="O37" s="190">
        <v>0</v>
      </c>
      <c r="P37" s="190">
        <v>0</v>
      </c>
      <c r="Q37" s="190">
        <v>0</v>
      </c>
      <c r="R37" s="190">
        <v>0</v>
      </c>
      <c r="S37" s="190">
        <v>0</v>
      </c>
      <c r="T37" s="190">
        <v>0</v>
      </c>
      <c r="U37" s="190">
        <v>0</v>
      </c>
      <c r="V37" s="201">
        <f t="shared" si="18"/>
        <v>0</v>
      </c>
      <c r="W37" s="193">
        <f t="shared" si="14"/>
        <v>0</v>
      </c>
      <c r="X37" s="193">
        <f t="shared" si="12"/>
        <v>0</v>
      </c>
      <c r="Y37" s="196"/>
      <c r="AA37" s="123">
        <f t="shared" si="13"/>
        <v>0</v>
      </c>
      <c r="AB37" s="123">
        <f t="shared" si="1"/>
        <v>0</v>
      </c>
    </row>
    <row r="38" spans="1:35" s="197" customFormat="1" ht="15" customHeight="1">
      <c r="A38" s="187">
        <v>29</v>
      </c>
      <c r="B38" s="187" t="s">
        <v>122</v>
      </c>
      <c r="C38" s="187" t="s">
        <v>192</v>
      </c>
      <c r="D38" s="188" t="s">
        <v>623</v>
      </c>
      <c r="E38" s="189" t="s">
        <v>243</v>
      </c>
      <c r="F38" s="190">
        <v>1</v>
      </c>
      <c r="G38" s="313">
        <v>51000</v>
      </c>
      <c r="H38" s="313"/>
      <c r="I38" s="190">
        <f t="shared" si="8"/>
        <v>1</v>
      </c>
      <c r="J38" s="192">
        <f t="shared" si="9"/>
        <v>51000</v>
      </c>
      <c r="K38" s="193">
        <f t="shared" ref="K38:L38" si="19">M38+O38</f>
        <v>1</v>
      </c>
      <c r="L38" s="194">
        <f t="shared" si="19"/>
        <v>51000</v>
      </c>
      <c r="M38" s="190">
        <v>1</v>
      </c>
      <c r="N38" s="201">
        <v>51000</v>
      </c>
      <c r="O38" s="190">
        <v>0</v>
      </c>
      <c r="P38" s="190">
        <v>0</v>
      </c>
      <c r="Q38" s="190">
        <v>0</v>
      </c>
      <c r="R38" s="190">
        <v>0</v>
      </c>
      <c r="S38" s="190">
        <v>0</v>
      </c>
      <c r="T38" s="190">
        <v>0</v>
      </c>
      <c r="U38" s="190">
        <v>0</v>
      </c>
      <c r="V38" s="201">
        <f t="shared" si="18"/>
        <v>0</v>
      </c>
      <c r="W38" s="193">
        <f t="shared" si="14"/>
        <v>0</v>
      </c>
      <c r="X38" s="193">
        <f t="shared" si="12"/>
        <v>0</v>
      </c>
      <c r="Y38" s="196"/>
      <c r="AA38" s="198">
        <f>F38-I38-W38</f>
        <v>0</v>
      </c>
      <c r="AB38" s="198">
        <f>G38-J38-X38</f>
        <v>0</v>
      </c>
      <c r="AC38" s="199">
        <f t="shared" ref="AC38:AD38" si="20">S38+U38-W38</f>
        <v>0</v>
      </c>
      <c r="AD38" s="199">
        <f t="shared" si="20"/>
        <v>0</v>
      </c>
      <c r="AE38" s="199">
        <f t="shared" ref="AE38:AF38" si="21">I38-K38-Q38</f>
        <v>0</v>
      </c>
      <c r="AF38" s="199">
        <f t="shared" si="21"/>
        <v>0</v>
      </c>
      <c r="AH38" s="200">
        <f t="shared" ref="AH38:AI38" si="22">K38-M38-O38</f>
        <v>0</v>
      </c>
      <c r="AI38" s="200">
        <f t="shared" si="22"/>
        <v>0</v>
      </c>
    </row>
    <row r="39" spans="1:35" s="124" customFormat="1" ht="16.5" customHeight="1">
      <c r="A39" s="187">
        <v>30</v>
      </c>
      <c r="B39" s="187" t="s">
        <v>122</v>
      </c>
      <c r="C39" s="187" t="s">
        <v>193</v>
      </c>
      <c r="D39" s="188" t="s">
        <v>438</v>
      </c>
      <c r="E39" s="189" t="s">
        <v>244</v>
      </c>
      <c r="F39" s="190">
        <v>1</v>
      </c>
      <c r="G39" s="191">
        <v>21620</v>
      </c>
      <c r="H39" s="191"/>
      <c r="I39" s="190">
        <f t="shared" ref="I39:I63" si="23">K39+Q39</f>
        <v>1</v>
      </c>
      <c r="J39" s="192">
        <f>L39+R39</f>
        <v>21620</v>
      </c>
      <c r="K39" s="193">
        <f t="shared" ref="K39:K63" si="24">M39+O39</f>
        <v>1</v>
      </c>
      <c r="L39" s="194">
        <f t="shared" ref="L39:L63" si="25">N39+P39</f>
        <v>21620</v>
      </c>
      <c r="M39" s="190">
        <v>1</v>
      </c>
      <c r="N39" s="192">
        <v>21620</v>
      </c>
      <c r="O39" s="190">
        <v>0</v>
      </c>
      <c r="P39" s="190">
        <v>0</v>
      </c>
      <c r="Q39" s="190">
        <v>0</v>
      </c>
      <c r="R39" s="190">
        <v>0</v>
      </c>
      <c r="S39" s="190">
        <v>0</v>
      </c>
      <c r="T39" s="190">
        <v>0</v>
      </c>
      <c r="U39" s="190">
        <v>0</v>
      </c>
      <c r="V39" s="201">
        <f t="shared" si="18"/>
        <v>0</v>
      </c>
      <c r="W39" s="193">
        <f t="shared" ref="W39:W63" si="26">S39+U39</f>
        <v>0</v>
      </c>
      <c r="X39" s="193">
        <f t="shared" ref="X39:X63" si="27">T39+V39</f>
        <v>0</v>
      </c>
      <c r="Y39" s="196"/>
      <c r="AA39" s="123">
        <f t="shared" si="13"/>
        <v>0</v>
      </c>
      <c r="AB39" s="123">
        <f t="shared" si="1"/>
        <v>0</v>
      </c>
    </row>
    <row r="40" spans="1:35" s="124" customFormat="1" ht="16.5" customHeight="1">
      <c r="A40" s="187">
        <v>31</v>
      </c>
      <c r="B40" s="187" t="s">
        <v>122</v>
      </c>
      <c r="C40" s="187" t="s">
        <v>480</v>
      </c>
      <c r="D40" s="188" t="s">
        <v>451</v>
      </c>
      <c r="E40" s="189" t="s">
        <v>245</v>
      </c>
      <c r="F40" s="190">
        <v>1</v>
      </c>
      <c r="G40" s="191">
        <v>62458.1</v>
      </c>
      <c r="H40" s="191"/>
      <c r="I40" s="190">
        <f t="shared" si="23"/>
        <v>1</v>
      </c>
      <c r="J40" s="192">
        <f>L40+R40</f>
        <v>62458.1</v>
      </c>
      <c r="K40" s="193">
        <f t="shared" si="24"/>
        <v>1</v>
      </c>
      <c r="L40" s="194">
        <f>N40+P40</f>
        <v>62458.1</v>
      </c>
      <c r="M40" s="190">
        <v>1</v>
      </c>
      <c r="N40" s="192">
        <v>62458.1</v>
      </c>
      <c r="O40" s="190">
        <v>0</v>
      </c>
      <c r="P40" s="190">
        <v>0</v>
      </c>
      <c r="Q40" s="190">
        <v>0</v>
      </c>
      <c r="R40" s="190">
        <v>0</v>
      </c>
      <c r="S40" s="190">
        <v>0</v>
      </c>
      <c r="T40" s="190">
        <v>0</v>
      </c>
      <c r="U40" s="190">
        <v>0</v>
      </c>
      <c r="V40" s="201">
        <f t="shared" si="18"/>
        <v>0</v>
      </c>
      <c r="W40" s="193">
        <f t="shared" si="26"/>
        <v>0</v>
      </c>
      <c r="X40" s="193">
        <f t="shared" si="27"/>
        <v>0</v>
      </c>
      <c r="Y40" s="196"/>
      <c r="AA40" s="123">
        <f t="shared" si="13"/>
        <v>0</v>
      </c>
      <c r="AB40" s="123">
        <f t="shared" si="1"/>
        <v>0</v>
      </c>
    </row>
    <row r="41" spans="1:35" s="124" customFormat="1" ht="16.5" customHeight="1">
      <c r="A41" s="187">
        <v>32</v>
      </c>
      <c r="B41" s="187" t="s">
        <v>122</v>
      </c>
      <c r="C41" s="187" t="s">
        <v>501</v>
      </c>
      <c r="D41" s="188" t="s">
        <v>450</v>
      </c>
      <c r="E41" s="189" t="s">
        <v>239</v>
      </c>
      <c r="F41" s="190">
        <v>1</v>
      </c>
      <c r="G41" s="191">
        <v>87207</v>
      </c>
      <c r="H41" s="191"/>
      <c r="I41" s="190">
        <f t="shared" si="23"/>
        <v>1</v>
      </c>
      <c r="J41" s="192">
        <f t="shared" ref="J41:J63" si="28">L41+R41</f>
        <v>87207</v>
      </c>
      <c r="K41" s="193">
        <f t="shared" si="24"/>
        <v>1</v>
      </c>
      <c r="L41" s="194">
        <f t="shared" si="25"/>
        <v>87207</v>
      </c>
      <c r="M41" s="190">
        <v>1</v>
      </c>
      <c r="N41" s="192">
        <v>87207</v>
      </c>
      <c r="O41" s="190">
        <v>0</v>
      </c>
      <c r="P41" s="190">
        <v>0</v>
      </c>
      <c r="Q41" s="190">
        <v>0</v>
      </c>
      <c r="R41" s="190">
        <v>0</v>
      </c>
      <c r="S41" s="190">
        <v>0</v>
      </c>
      <c r="T41" s="190">
        <v>0</v>
      </c>
      <c r="U41" s="190">
        <v>0</v>
      </c>
      <c r="V41" s="201">
        <f t="shared" si="18"/>
        <v>0</v>
      </c>
      <c r="W41" s="193">
        <f t="shared" si="26"/>
        <v>0</v>
      </c>
      <c r="X41" s="193">
        <f t="shared" si="27"/>
        <v>0</v>
      </c>
      <c r="Y41" s="196"/>
      <c r="AA41" s="123">
        <f t="shared" si="13"/>
        <v>0</v>
      </c>
      <c r="AB41" s="123">
        <f t="shared" si="1"/>
        <v>0</v>
      </c>
    </row>
    <row r="42" spans="1:35" s="124" customFormat="1" ht="16.5" customHeight="1">
      <c r="A42" s="187">
        <v>33</v>
      </c>
      <c r="B42" s="187" t="s">
        <v>122</v>
      </c>
      <c r="C42" s="187" t="s">
        <v>502</v>
      </c>
      <c r="D42" s="188" t="s">
        <v>449</v>
      </c>
      <c r="E42" s="189" t="s">
        <v>239</v>
      </c>
      <c r="F42" s="190">
        <v>1</v>
      </c>
      <c r="G42" s="191">
        <v>28137.7</v>
      </c>
      <c r="H42" s="191"/>
      <c r="I42" s="190">
        <f t="shared" si="23"/>
        <v>1</v>
      </c>
      <c r="J42" s="192">
        <f t="shared" si="28"/>
        <v>28137.7</v>
      </c>
      <c r="K42" s="193">
        <f t="shared" si="24"/>
        <v>1</v>
      </c>
      <c r="L42" s="194">
        <f t="shared" si="25"/>
        <v>28137.7</v>
      </c>
      <c r="M42" s="190">
        <v>1</v>
      </c>
      <c r="N42" s="192">
        <v>28137.7</v>
      </c>
      <c r="O42" s="190">
        <v>0</v>
      </c>
      <c r="P42" s="190">
        <v>0</v>
      </c>
      <c r="Q42" s="190">
        <v>0</v>
      </c>
      <c r="R42" s="190">
        <v>0</v>
      </c>
      <c r="S42" s="190">
        <v>0</v>
      </c>
      <c r="T42" s="190">
        <v>0</v>
      </c>
      <c r="U42" s="190">
        <v>0</v>
      </c>
      <c r="V42" s="201">
        <f t="shared" si="18"/>
        <v>0</v>
      </c>
      <c r="W42" s="193">
        <f t="shared" si="26"/>
        <v>0</v>
      </c>
      <c r="X42" s="193">
        <f t="shared" si="27"/>
        <v>0</v>
      </c>
      <c r="Y42" s="196"/>
      <c r="AA42" s="123">
        <f t="shared" si="13"/>
        <v>0</v>
      </c>
      <c r="AB42" s="123">
        <f t="shared" si="1"/>
        <v>0</v>
      </c>
    </row>
    <row r="43" spans="1:35" s="124" customFormat="1" ht="16.5" customHeight="1">
      <c r="A43" s="187">
        <v>34</v>
      </c>
      <c r="B43" s="187" t="s">
        <v>122</v>
      </c>
      <c r="C43" s="187" t="s">
        <v>295</v>
      </c>
      <c r="D43" s="188" t="s">
        <v>448</v>
      </c>
      <c r="E43" s="189" t="s">
        <v>239</v>
      </c>
      <c r="F43" s="190">
        <v>1</v>
      </c>
      <c r="G43" s="191">
        <v>66929.3</v>
      </c>
      <c r="H43" s="191"/>
      <c r="I43" s="190">
        <f t="shared" si="23"/>
        <v>1</v>
      </c>
      <c r="J43" s="192">
        <f t="shared" si="28"/>
        <v>66929.3</v>
      </c>
      <c r="K43" s="193">
        <f t="shared" si="24"/>
        <v>1</v>
      </c>
      <c r="L43" s="194">
        <f t="shared" si="25"/>
        <v>66929.3</v>
      </c>
      <c r="M43" s="190">
        <v>1</v>
      </c>
      <c r="N43" s="201">
        <v>66929.3</v>
      </c>
      <c r="O43" s="190">
        <v>0</v>
      </c>
      <c r="P43" s="190">
        <v>0</v>
      </c>
      <c r="Q43" s="190">
        <v>0</v>
      </c>
      <c r="R43" s="190">
        <v>0</v>
      </c>
      <c r="S43" s="190">
        <v>0</v>
      </c>
      <c r="T43" s="190">
        <v>0</v>
      </c>
      <c r="U43" s="190">
        <v>0</v>
      </c>
      <c r="V43" s="201">
        <f t="shared" si="18"/>
        <v>0</v>
      </c>
      <c r="W43" s="193">
        <f t="shared" si="26"/>
        <v>0</v>
      </c>
      <c r="X43" s="193">
        <f t="shared" si="27"/>
        <v>0</v>
      </c>
      <c r="Y43" s="196"/>
      <c r="AA43" s="123">
        <f t="shared" si="13"/>
        <v>0</v>
      </c>
      <c r="AB43" s="123">
        <f t="shared" si="1"/>
        <v>0</v>
      </c>
    </row>
    <row r="44" spans="1:35" s="124" customFormat="1" ht="16.5" customHeight="1">
      <c r="A44" s="187">
        <v>35</v>
      </c>
      <c r="B44" s="187" t="s">
        <v>122</v>
      </c>
      <c r="C44" s="187" t="s">
        <v>503</v>
      </c>
      <c r="D44" s="188" t="s">
        <v>813</v>
      </c>
      <c r="E44" s="189" t="s">
        <v>239</v>
      </c>
      <c r="F44" s="190">
        <v>1</v>
      </c>
      <c r="G44" s="191">
        <v>1204532.2</v>
      </c>
      <c r="H44" s="191"/>
      <c r="I44" s="190">
        <f t="shared" si="23"/>
        <v>1</v>
      </c>
      <c r="J44" s="192">
        <f t="shared" si="28"/>
        <v>1204532.2</v>
      </c>
      <c r="K44" s="193">
        <f t="shared" si="24"/>
        <v>1</v>
      </c>
      <c r="L44" s="194">
        <f t="shared" si="25"/>
        <v>1204532.2</v>
      </c>
      <c r="M44" s="190">
        <v>1</v>
      </c>
      <c r="N44" s="192">
        <v>1204532.2</v>
      </c>
      <c r="O44" s="190">
        <v>0</v>
      </c>
      <c r="P44" s="190">
        <v>0</v>
      </c>
      <c r="Q44" s="190">
        <v>0</v>
      </c>
      <c r="R44" s="190">
        <v>0</v>
      </c>
      <c r="S44" s="190">
        <v>0</v>
      </c>
      <c r="T44" s="190">
        <v>0</v>
      </c>
      <c r="U44" s="190">
        <v>0</v>
      </c>
      <c r="V44" s="201">
        <f t="shared" si="18"/>
        <v>0</v>
      </c>
      <c r="W44" s="193">
        <f t="shared" si="26"/>
        <v>0</v>
      </c>
      <c r="X44" s="193">
        <f t="shared" si="27"/>
        <v>0</v>
      </c>
      <c r="Y44" s="196"/>
      <c r="AA44" s="123">
        <f t="shared" si="13"/>
        <v>0</v>
      </c>
      <c r="AB44" s="123">
        <f t="shared" si="1"/>
        <v>0</v>
      </c>
    </row>
    <row r="45" spans="1:35" s="124" customFormat="1" ht="16.5" customHeight="1">
      <c r="A45" s="187">
        <v>36</v>
      </c>
      <c r="B45" s="187" t="s">
        <v>122</v>
      </c>
      <c r="C45" s="187" t="s">
        <v>504</v>
      </c>
      <c r="D45" s="188" t="s">
        <v>447</v>
      </c>
      <c r="E45" s="189" t="s">
        <v>239</v>
      </c>
      <c r="F45" s="190">
        <v>1</v>
      </c>
      <c r="G45" s="191">
        <v>154424</v>
      </c>
      <c r="H45" s="191"/>
      <c r="I45" s="190">
        <f t="shared" si="23"/>
        <v>1</v>
      </c>
      <c r="J45" s="192">
        <f t="shared" si="28"/>
        <v>154424</v>
      </c>
      <c r="K45" s="193">
        <f t="shared" si="24"/>
        <v>1</v>
      </c>
      <c r="L45" s="194">
        <f t="shared" si="25"/>
        <v>154424</v>
      </c>
      <c r="M45" s="190">
        <v>1</v>
      </c>
      <c r="N45" s="192">
        <v>154424</v>
      </c>
      <c r="O45" s="190">
        <v>0</v>
      </c>
      <c r="P45" s="190">
        <v>0</v>
      </c>
      <c r="Q45" s="190">
        <v>0</v>
      </c>
      <c r="R45" s="190">
        <v>0</v>
      </c>
      <c r="S45" s="190">
        <v>0</v>
      </c>
      <c r="T45" s="190">
        <v>0</v>
      </c>
      <c r="U45" s="190">
        <v>0</v>
      </c>
      <c r="V45" s="201">
        <f t="shared" si="18"/>
        <v>0</v>
      </c>
      <c r="W45" s="193">
        <f t="shared" si="26"/>
        <v>0</v>
      </c>
      <c r="X45" s="193">
        <f t="shared" si="27"/>
        <v>0</v>
      </c>
      <c r="Y45" s="196"/>
      <c r="AA45" s="123">
        <f t="shared" si="13"/>
        <v>0</v>
      </c>
      <c r="AB45" s="123">
        <f t="shared" si="1"/>
        <v>0</v>
      </c>
    </row>
    <row r="46" spans="1:35" s="124" customFormat="1" ht="16.5" customHeight="1">
      <c r="A46" s="187">
        <v>37</v>
      </c>
      <c r="B46" s="187" t="s">
        <v>122</v>
      </c>
      <c r="C46" s="187" t="s">
        <v>505</v>
      </c>
      <c r="D46" s="188" t="s">
        <v>446</v>
      </c>
      <c r="E46" s="189" t="s">
        <v>239</v>
      </c>
      <c r="F46" s="190">
        <v>1</v>
      </c>
      <c r="G46" s="191">
        <v>39233.5</v>
      </c>
      <c r="H46" s="191"/>
      <c r="I46" s="190">
        <f t="shared" si="23"/>
        <v>1</v>
      </c>
      <c r="J46" s="192">
        <f t="shared" si="28"/>
        <v>39233.5</v>
      </c>
      <c r="K46" s="193">
        <f t="shared" si="24"/>
        <v>1</v>
      </c>
      <c r="L46" s="194">
        <f t="shared" si="25"/>
        <v>39233.5</v>
      </c>
      <c r="M46" s="190">
        <v>1</v>
      </c>
      <c r="N46" s="192">
        <v>39233.5</v>
      </c>
      <c r="O46" s="190">
        <v>0</v>
      </c>
      <c r="P46" s="190">
        <v>0</v>
      </c>
      <c r="Q46" s="190">
        <v>0</v>
      </c>
      <c r="R46" s="190">
        <v>0</v>
      </c>
      <c r="S46" s="190">
        <v>0</v>
      </c>
      <c r="T46" s="190">
        <v>0</v>
      </c>
      <c r="U46" s="190">
        <v>0</v>
      </c>
      <c r="V46" s="201">
        <f t="shared" si="18"/>
        <v>0</v>
      </c>
      <c r="W46" s="193">
        <f t="shared" si="26"/>
        <v>0</v>
      </c>
      <c r="X46" s="193">
        <f>T46+V46</f>
        <v>0</v>
      </c>
      <c r="Y46" s="196"/>
      <c r="AA46" s="123">
        <f t="shared" ref="AA46:AA63" si="29">G46-J46-X46</f>
        <v>0</v>
      </c>
      <c r="AB46" s="123">
        <f t="shared" ref="AB46:AB63" si="30">F46-I46-W46</f>
        <v>0</v>
      </c>
    </row>
    <row r="47" spans="1:35" s="124" customFormat="1" ht="16.5" customHeight="1">
      <c r="A47" s="187">
        <v>38</v>
      </c>
      <c r="B47" s="187" t="s">
        <v>122</v>
      </c>
      <c r="C47" s="187" t="s">
        <v>267</v>
      </c>
      <c r="D47" s="188" t="s">
        <v>445</v>
      </c>
      <c r="E47" s="189" t="s">
        <v>239</v>
      </c>
      <c r="F47" s="190">
        <v>1</v>
      </c>
      <c r="G47" s="191">
        <v>118923.6</v>
      </c>
      <c r="H47" s="191"/>
      <c r="I47" s="190">
        <f t="shared" si="23"/>
        <v>1</v>
      </c>
      <c r="J47" s="192">
        <f t="shared" si="28"/>
        <v>118923.6</v>
      </c>
      <c r="K47" s="190">
        <f>M47+O47</f>
        <v>1</v>
      </c>
      <c r="L47" s="195">
        <f>N47+P47</f>
        <v>118923.6</v>
      </c>
      <c r="M47" s="193">
        <v>1</v>
      </c>
      <c r="N47" s="192">
        <v>118923.6</v>
      </c>
      <c r="O47" s="190">
        <v>0</v>
      </c>
      <c r="P47" s="190">
        <v>0</v>
      </c>
      <c r="Q47" s="190">
        <v>0</v>
      </c>
      <c r="R47" s="190">
        <v>0</v>
      </c>
      <c r="S47" s="190">
        <v>0</v>
      </c>
      <c r="T47" s="190">
        <v>0</v>
      </c>
      <c r="U47" s="190">
        <v>0</v>
      </c>
      <c r="V47" s="201">
        <f t="shared" si="18"/>
        <v>0</v>
      </c>
      <c r="W47" s="190">
        <v>0</v>
      </c>
      <c r="X47" s="193">
        <f>T47+V47</f>
        <v>0</v>
      </c>
      <c r="Y47" s="193"/>
      <c r="Z47" s="193"/>
      <c r="AA47" s="123">
        <f t="shared" si="29"/>
        <v>0</v>
      </c>
      <c r="AB47" s="123">
        <f t="shared" si="30"/>
        <v>0</v>
      </c>
    </row>
    <row r="48" spans="1:35" s="124" customFormat="1" ht="16.5" customHeight="1">
      <c r="A48" s="187">
        <v>39</v>
      </c>
      <c r="B48" s="187" t="s">
        <v>122</v>
      </c>
      <c r="C48" s="187" t="s">
        <v>506</v>
      </c>
      <c r="D48" s="188" t="s">
        <v>444</v>
      </c>
      <c r="E48" s="189" t="s">
        <v>239</v>
      </c>
      <c r="F48" s="190">
        <v>1</v>
      </c>
      <c r="G48" s="633">
        <v>28992.400000000001</v>
      </c>
      <c r="H48" s="191"/>
      <c r="I48" s="190">
        <f t="shared" si="23"/>
        <v>1</v>
      </c>
      <c r="J48" s="192">
        <f t="shared" si="28"/>
        <v>28992.400000000001</v>
      </c>
      <c r="K48" s="193">
        <f t="shared" si="24"/>
        <v>1</v>
      </c>
      <c r="L48" s="633">
        <v>28992.400000000001</v>
      </c>
      <c r="M48" s="190">
        <v>1</v>
      </c>
      <c r="N48" s="633">
        <v>28992.400000000001</v>
      </c>
      <c r="O48" s="190">
        <v>0</v>
      </c>
      <c r="P48" s="190">
        <v>0</v>
      </c>
      <c r="Q48" s="190">
        <v>0</v>
      </c>
      <c r="R48" s="190">
        <v>0</v>
      </c>
      <c r="S48" s="190">
        <v>0</v>
      </c>
      <c r="T48" s="190">
        <v>0</v>
      </c>
      <c r="U48" s="190">
        <v>0</v>
      </c>
      <c r="V48" s="201">
        <f t="shared" si="18"/>
        <v>0</v>
      </c>
      <c r="W48" s="193">
        <f t="shared" si="26"/>
        <v>0</v>
      </c>
      <c r="X48" s="193">
        <f t="shared" si="27"/>
        <v>0</v>
      </c>
      <c r="Y48" s="196"/>
      <c r="AA48" s="123">
        <f t="shared" si="29"/>
        <v>0</v>
      </c>
      <c r="AB48" s="123">
        <f t="shared" si="30"/>
        <v>0</v>
      </c>
    </row>
    <row r="49" spans="1:28" s="124" customFormat="1" ht="16.5" customHeight="1">
      <c r="A49" s="187">
        <v>40</v>
      </c>
      <c r="B49" s="187" t="s">
        <v>122</v>
      </c>
      <c r="C49" s="187" t="s">
        <v>268</v>
      </c>
      <c r="D49" s="188" t="s">
        <v>443</v>
      </c>
      <c r="E49" s="189" t="s">
        <v>239</v>
      </c>
      <c r="F49" s="190">
        <v>1</v>
      </c>
      <c r="G49" s="191">
        <v>428697.59999999998</v>
      </c>
      <c r="H49" s="191"/>
      <c r="I49" s="190">
        <f t="shared" si="23"/>
        <v>1</v>
      </c>
      <c r="J49" s="192">
        <f t="shared" si="28"/>
        <v>428697.59999999998</v>
      </c>
      <c r="K49" s="193">
        <f t="shared" si="24"/>
        <v>1</v>
      </c>
      <c r="L49" s="194">
        <f>N49+P49</f>
        <v>428697.59999999998</v>
      </c>
      <c r="M49" s="190">
        <v>1</v>
      </c>
      <c r="N49" s="192">
        <v>428697.59999999998</v>
      </c>
      <c r="O49" s="190">
        <v>0</v>
      </c>
      <c r="P49" s="190">
        <v>0</v>
      </c>
      <c r="Q49" s="190">
        <v>0</v>
      </c>
      <c r="R49" s="190">
        <v>0</v>
      </c>
      <c r="S49" s="190">
        <v>0</v>
      </c>
      <c r="T49" s="190">
        <v>0</v>
      </c>
      <c r="U49" s="190"/>
      <c r="V49" s="201">
        <f t="shared" si="18"/>
        <v>0</v>
      </c>
      <c r="W49" s="193">
        <f t="shared" si="26"/>
        <v>0</v>
      </c>
      <c r="X49" s="193">
        <f t="shared" si="27"/>
        <v>0</v>
      </c>
      <c r="Y49" s="196"/>
      <c r="AA49" s="123">
        <f t="shared" si="29"/>
        <v>0</v>
      </c>
      <c r="AB49" s="123">
        <f t="shared" si="30"/>
        <v>0</v>
      </c>
    </row>
    <row r="50" spans="1:28" s="124" customFormat="1" ht="16.5" customHeight="1">
      <c r="A50" s="187">
        <v>41</v>
      </c>
      <c r="B50" s="187" t="s">
        <v>122</v>
      </c>
      <c r="C50" s="187" t="s">
        <v>507</v>
      </c>
      <c r="D50" s="188" t="s">
        <v>442</v>
      </c>
      <c r="E50" s="189" t="s">
        <v>239</v>
      </c>
      <c r="F50" s="190">
        <v>1</v>
      </c>
      <c r="G50" s="633">
        <v>15437.3</v>
      </c>
      <c r="H50" s="191"/>
      <c r="I50" s="190">
        <f t="shared" si="23"/>
        <v>1</v>
      </c>
      <c r="J50" s="192">
        <f t="shared" si="28"/>
        <v>15437.3</v>
      </c>
      <c r="K50" s="193">
        <f t="shared" si="24"/>
        <v>1</v>
      </c>
      <c r="L50" s="194">
        <f>N50+P50</f>
        <v>15437.3</v>
      </c>
      <c r="M50" s="190">
        <v>1</v>
      </c>
      <c r="N50" s="192">
        <v>15437.3</v>
      </c>
      <c r="O50" s="190">
        <v>0</v>
      </c>
      <c r="P50" s="190">
        <v>0</v>
      </c>
      <c r="Q50" s="190">
        <v>0</v>
      </c>
      <c r="R50" s="190">
        <v>0</v>
      </c>
      <c r="S50" s="190">
        <v>0</v>
      </c>
      <c r="T50" s="190">
        <v>0</v>
      </c>
      <c r="U50" s="190">
        <v>0</v>
      </c>
      <c r="V50" s="201">
        <f t="shared" si="18"/>
        <v>0</v>
      </c>
      <c r="W50" s="193">
        <f t="shared" si="26"/>
        <v>0</v>
      </c>
      <c r="X50" s="193">
        <f t="shared" si="27"/>
        <v>0</v>
      </c>
      <c r="Y50" s="196"/>
      <c r="AA50" s="123">
        <f t="shared" si="29"/>
        <v>0</v>
      </c>
      <c r="AB50" s="123">
        <f t="shared" si="30"/>
        <v>0</v>
      </c>
    </row>
    <row r="51" spans="1:28" s="124" customFormat="1" ht="16.5" customHeight="1">
      <c r="A51" s="187">
        <v>42</v>
      </c>
      <c r="B51" s="187" t="s">
        <v>122</v>
      </c>
      <c r="C51" s="187" t="s">
        <v>594</v>
      </c>
      <c r="D51" s="188" t="s">
        <v>596</v>
      </c>
      <c r="E51" s="189" t="s">
        <v>246</v>
      </c>
      <c r="F51" s="190">
        <v>1</v>
      </c>
      <c r="G51" s="191">
        <v>23702.1</v>
      </c>
      <c r="H51" s="191"/>
      <c r="I51" s="190">
        <f>K51</f>
        <v>1</v>
      </c>
      <c r="J51" s="201">
        <f>L51</f>
        <v>23702.1</v>
      </c>
      <c r="K51" s="193">
        <f>M51+O51</f>
        <v>1</v>
      </c>
      <c r="L51" s="194">
        <f>N51+P51</f>
        <v>23702.1</v>
      </c>
      <c r="M51" s="190">
        <v>1</v>
      </c>
      <c r="N51" s="201">
        <v>23702.1</v>
      </c>
      <c r="O51" s="190">
        <v>0</v>
      </c>
      <c r="P51" s="190">
        <v>0</v>
      </c>
      <c r="Q51" s="190">
        <v>0</v>
      </c>
      <c r="R51" s="190">
        <v>0</v>
      </c>
      <c r="S51" s="190">
        <v>0</v>
      </c>
      <c r="T51" s="190">
        <v>0</v>
      </c>
      <c r="U51" s="190">
        <v>0</v>
      </c>
      <c r="V51" s="201">
        <f t="shared" si="18"/>
        <v>0</v>
      </c>
      <c r="W51" s="193">
        <f t="shared" si="26"/>
        <v>0</v>
      </c>
      <c r="X51" s="193">
        <f t="shared" si="27"/>
        <v>0</v>
      </c>
      <c r="Y51" s="196"/>
      <c r="AA51" s="123">
        <f t="shared" si="29"/>
        <v>0</v>
      </c>
      <c r="AB51" s="123">
        <f t="shared" si="30"/>
        <v>0</v>
      </c>
    </row>
    <row r="52" spans="1:28" s="124" customFormat="1" ht="16.5" customHeight="1">
      <c r="A52" s="187">
        <v>43</v>
      </c>
      <c r="B52" s="187" t="s">
        <v>122</v>
      </c>
      <c r="C52" s="187" t="s">
        <v>595</v>
      </c>
      <c r="D52" s="188" t="s">
        <v>597</v>
      </c>
      <c r="E52" s="189" t="s">
        <v>246</v>
      </c>
      <c r="F52" s="190">
        <v>1</v>
      </c>
      <c r="G52" s="191">
        <v>11819.1</v>
      </c>
      <c r="H52" s="191"/>
      <c r="I52" s="190">
        <f>K52</f>
        <v>1</v>
      </c>
      <c r="J52" s="201">
        <f>L52</f>
        <v>11819.1</v>
      </c>
      <c r="K52" s="193">
        <f>M52+O52</f>
        <v>1</v>
      </c>
      <c r="L52" s="194">
        <f>N52+P52</f>
        <v>11819.1</v>
      </c>
      <c r="M52" s="190">
        <v>1</v>
      </c>
      <c r="N52" s="201">
        <v>11819.1</v>
      </c>
      <c r="O52" s="190">
        <v>0</v>
      </c>
      <c r="P52" s="190">
        <v>0</v>
      </c>
      <c r="Q52" s="190">
        <v>0</v>
      </c>
      <c r="R52" s="190">
        <v>0</v>
      </c>
      <c r="S52" s="190">
        <v>0</v>
      </c>
      <c r="T52" s="190">
        <v>0</v>
      </c>
      <c r="U52" s="190">
        <v>0</v>
      </c>
      <c r="V52" s="201">
        <f t="shared" si="18"/>
        <v>0</v>
      </c>
      <c r="W52" s="193">
        <f t="shared" si="26"/>
        <v>0</v>
      </c>
      <c r="X52" s="193">
        <f t="shared" si="27"/>
        <v>0</v>
      </c>
      <c r="Y52" s="196"/>
      <c r="AA52" s="123">
        <f t="shared" si="29"/>
        <v>0</v>
      </c>
      <c r="AB52" s="123">
        <f t="shared" si="30"/>
        <v>0</v>
      </c>
    </row>
    <row r="53" spans="1:28" s="124" customFormat="1" ht="16.5" customHeight="1">
      <c r="A53" s="187">
        <v>44</v>
      </c>
      <c r="B53" s="187" t="s">
        <v>122</v>
      </c>
      <c r="C53" s="187" t="s">
        <v>479</v>
      </c>
      <c r="D53" s="188" t="s">
        <v>600</v>
      </c>
      <c r="E53" s="189" t="s">
        <v>246</v>
      </c>
      <c r="F53" s="190">
        <v>1</v>
      </c>
      <c r="G53" s="633">
        <v>50933.7</v>
      </c>
      <c r="H53" s="191"/>
      <c r="I53" s="190">
        <f t="shared" si="23"/>
        <v>1</v>
      </c>
      <c r="J53" s="192">
        <f>L53+R53</f>
        <v>50933.7</v>
      </c>
      <c r="K53" s="193">
        <f t="shared" si="24"/>
        <v>1</v>
      </c>
      <c r="L53" s="194">
        <f t="shared" si="25"/>
        <v>50933.7</v>
      </c>
      <c r="M53" s="190">
        <v>1</v>
      </c>
      <c r="N53" s="201">
        <v>50933.7</v>
      </c>
      <c r="O53" s="190">
        <v>0</v>
      </c>
      <c r="P53" s="190">
        <v>0</v>
      </c>
      <c r="Q53" s="190">
        <v>0</v>
      </c>
      <c r="R53" s="190">
        <v>0</v>
      </c>
      <c r="S53" s="190">
        <v>0</v>
      </c>
      <c r="T53" s="190">
        <v>0</v>
      </c>
      <c r="U53" s="190">
        <v>0</v>
      </c>
      <c r="V53" s="201">
        <f t="shared" si="18"/>
        <v>0</v>
      </c>
      <c r="W53" s="193">
        <f t="shared" si="26"/>
        <v>0</v>
      </c>
      <c r="X53" s="193">
        <f t="shared" si="27"/>
        <v>0</v>
      </c>
      <c r="Y53" s="196"/>
      <c r="AA53" s="123">
        <f t="shared" si="29"/>
        <v>0</v>
      </c>
      <c r="AB53" s="123">
        <f t="shared" si="30"/>
        <v>0</v>
      </c>
    </row>
    <row r="54" spans="1:28" s="124" customFormat="1" ht="16.5" customHeight="1">
      <c r="A54" s="187">
        <v>45</v>
      </c>
      <c r="B54" s="187" t="s">
        <v>122</v>
      </c>
      <c r="C54" s="187" t="s">
        <v>478</v>
      </c>
      <c r="D54" s="188" t="s">
        <v>553</v>
      </c>
      <c r="E54" s="189" t="s">
        <v>246</v>
      </c>
      <c r="F54" s="190">
        <v>1</v>
      </c>
      <c r="G54" s="191">
        <v>82540.899999999994</v>
      </c>
      <c r="H54" s="191"/>
      <c r="I54" s="190">
        <f t="shared" si="23"/>
        <v>1</v>
      </c>
      <c r="J54" s="192">
        <f>L54+R54</f>
        <v>82540.899999999994</v>
      </c>
      <c r="K54" s="193">
        <f t="shared" si="24"/>
        <v>1</v>
      </c>
      <c r="L54" s="194">
        <f>N54+P54</f>
        <v>82540.899999999994</v>
      </c>
      <c r="M54" s="190">
        <v>1</v>
      </c>
      <c r="N54" s="192">
        <v>82540.899999999994</v>
      </c>
      <c r="O54" s="190">
        <v>0</v>
      </c>
      <c r="P54" s="190">
        <v>0</v>
      </c>
      <c r="Q54" s="190">
        <v>0</v>
      </c>
      <c r="R54" s="190">
        <v>0</v>
      </c>
      <c r="S54" s="190">
        <v>0</v>
      </c>
      <c r="T54" s="190">
        <v>0</v>
      </c>
      <c r="U54" s="190">
        <v>0</v>
      </c>
      <c r="V54" s="201">
        <f t="shared" si="18"/>
        <v>0</v>
      </c>
      <c r="W54" s="193">
        <f t="shared" si="26"/>
        <v>0</v>
      </c>
      <c r="X54" s="193">
        <f t="shared" si="27"/>
        <v>0</v>
      </c>
      <c r="Y54" s="196"/>
      <c r="AA54" s="123">
        <f t="shared" si="29"/>
        <v>0</v>
      </c>
      <c r="AB54" s="123">
        <f t="shared" si="30"/>
        <v>0</v>
      </c>
    </row>
    <row r="55" spans="1:28" s="124" customFormat="1" ht="16.5" customHeight="1">
      <c r="A55" s="187">
        <v>46</v>
      </c>
      <c r="B55" s="187" t="s">
        <v>122</v>
      </c>
      <c r="C55" s="187" t="s">
        <v>194</v>
      </c>
      <c r="D55" s="188" t="s">
        <v>810</v>
      </c>
      <c r="E55" s="189"/>
      <c r="F55" s="190">
        <v>1</v>
      </c>
      <c r="G55" s="191">
        <v>549878.6</v>
      </c>
      <c r="H55" s="191"/>
      <c r="I55" s="190">
        <f t="shared" si="23"/>
        <v>1</v>
      </c>
      <c r="J55" s="192">
        <f t="shared" si="28"/>
        <v>22426</v>
      </c>
      <c r="K55" s="193">
        <f t="shared" si="24"/>
        <v>1</v>
      </c>
      <c r="L55" s="194">
        <f t="shared" si="25"/>
        <v>22426</v>
      </c>
      <c r="M55" s="190">
        <v>0</v>
      </c>
      <c r="N55" s="192">
        <v>0</v>
      </c>
      <c r="O55" s="190">
        <v>1</v>
      </c>
      <c r="P55" s="201">
        <v>22426</v>
      </c>
      <c r="Q55" s="190">
        <v>0</v>
      </c>
      <c r="R55" s="190">
        <v>0</v>
      </c>
      <c r="S55" s="190">
        <v>0</v>
      </c>
      <c r="T55" s="190">
        <v>0</v>
      </c>
      <c r="U55" s="190">
        <v>0</v>
      </c>
      <c r="V55" s="201">
        <f>G55-J55</f>
        <v>527452.6</v>
      </c>
      <c r="W55" s="193">
        <v>0</v>
      </c>
      <c r="X55" s="192">
        <f t="shared" si="27"/>
        <v>527452.6</v>
      </c>
      <c r="Y55" s="196"/>
      <c r="AA55" s="123">
        <f t="shared" si="29"/>
        <v>0</v>
      </c>
      <c r="AB55" s="123">
        <f t="shared" si="30"/>
        <v>0</v>
      </c>
    </row>
    <row r="56" spans="1:28" s="124" customFormat="1" ht="16.5" customHeight="1">
      <c r="A56" s="187">
        <v>47</v>
      </c>
      <c r="B56" s="187" t="s">
        <v>122</v>
      </c>
      <c r="C56" s="187" t="s">
        <v>130</v>
      </c>
      <c r="D56" s="188" t="s">
        <v>747</v>
      </c>
      <c r="E56" s="189" t="s">
        <v>269</v>
      </c>
      <c r="F56" s="190">
        <v>1</v>
      </c>
      <c r="G56" s="191">
        <v>53935.3</v>
      </c>
      <c r="H56" s="191"/>
      <c r="I56" s="190">
        <f t="shared" si="23"/>
        <v>1</v>
      </c>
      <c r="J56" s="192">
        <f t="shared" si="28"/>
        <v>37364.300000000003</v>
      </c>
      <c r="K56" s="193">
        <f t="shared" si="24"/>
        <v>1</v>
      </c>
      <c r="L56" s="194">
        <f t="shared" si="25"/>
        <v>37364.300000000003</v>
      </c>
      <c r="M56" s="190">
        <v>0</v>
      </c>
      <c r="N56" s="192">
        <v>0</v>
      </c>
      <c r="O56" s="190">
        <v>1</v>
      </c>
      <c r="P56" s="201">
        <v>37364.300000000003</v>
      </c>
      <c r="Q56" s="190">
        <v>0</v>
      </c>
      <c r="R56" s="190">
        <v>0</v>
      </c>
      <c r="S56" s="190">
        <v>0</v>
      </c>
      <c r="T56" s="190">
        <v>0</v>
      </c>
      <c r="U56" s="190">
        <v>0</v>
      </c>
      <c r="V56" s="201">
        <v>16571</v>
      </c>
      <c r="W56" s="193">
        <v>0</v>
      </c>
      <c r="X56" s="192">
        <f t="shared" si="27"/>
        <v>16571</v>
      </c>
      <c r="Y56" s="196"/>
      <c r="AA56" s="123">
        <f t="shared" si="29"/>
        <v>0</v>
      </c>
      <c r="AB56" s="123">
        <f t="shared" si="30"/>
        <v>0</v>
      </c>
    </row>
    <row r="57" spans="1:28" s="124" customFormat="1">
      <c r="A57" s="187">
        <v>48</v>
      </c>
      <c r="B57" s="187" t="s">
        <v>122</v>
      </c>
      <c r="C57" s="187" t="s">
        <v>806</v>
      </c>
      <c r="D57" s="188" t="s">
        <v>439</v>
      </c>
      <c r="E57" s="189" t="s">
        <v>247</v>
      </c>
      <c r="F57" s="190">
        <v>1</v>
      </c>
      <c r="G57" s="191">
        <v>37281</v>
      </c>
      <c r="H57" s="191"/>
      <c r="I57" s="190">
        <f t="shared" si="23"/>
        <v>1</v>
      </c>
      <c r="J57" s="192">
        <f t="shared" si="28"/>
        <v>37281</v>
      </c>
      <c r="K57" s="193">
        <f t="shared" si="24"/>
        <v>1</v>
      </c>
      <c r="L57" s="194">
        <f t="shared" si="25"/>
        <v>37281</v>
      </c>
      <c r="M57" s="190">
        <v>1</v>
      </c>
      <c r="N57" s="192">
        <v>37281</v>
      </c>
      <c r="O57" s="190">
        <v>0</v>
      </c>
      <c r="P57" s="190">
        <v>0</v>
      </c>
      <c r="Q57" s="190"/>
      <c r="R57" s="190"/>
      <c r="S57" s="190">
        <v>0</v>
      </c>
      <c r="T57" s="190">
        <v>0</v>
      </c>
      <c r="U57" s="190">
        <v>0</v>
      </c>
      <c r="V57" s="190">
        <v>0</v>
      </c>
      <c r="W57" s="193">
        <f t="shared" si="26"/>
        <v>0</v>
      </c>
      <c r="X57" s="193">
        <f t="shared" si="27"/>
        <v>0</v>
      </c>
      <c r="Y57" s="196"/>
      <c r="AA57" s="123">
        <f t="shared" si="29"/>
        <v>0</v>
      </c>
      <c r="AB57" s="123">
        <f t="shared" si="30"/>
        <v>0</v>
      </c>
    </row>
    <row r="58" spans="1:28" s="124" customFormat="1" ht="16.5" customHeight="1">
      <c r="A58" s="187">
        <v>49</v>
      </c>
      <c r="B58" s="187" t="s">
        <v>122</v>
      </c>
      <c r="C58" s="187" t="s">
        <v>270</v>
      </c>
      <c r="D58" s="188" t="s">
        <v>434</v>
      </c>
      <c r="E58" s="189" t="s">
        <v>248</v>
      </c>
      <c r="F58" s="190">
        <v>1</v>
      </c>
      <c r="G58" s="191">
        <v>24806.9</v>
      </c>
      <c r="H58" s="191"/>
      <c r="I58" s="190">
        <f t="shared" si="23"/>
        <v>1</v>
      </c>
      <c r="J58" s="192">
        <f>L58+R58</f>
        <v>24806.9</v>
      </c>
      <c r="K58" s="193">
        <f t="shared" si="24"/>
        <v>1</v>
      </c>
      <c r="L58" s="194">
        <f>N58+P58</f>
        <v>24806.9</v>
      </c>
      <c r="M58" s="190">
        <v>1</v>
      </c>
      <c r="N58" s="192">
        <v>24806.9</v>
      </c>
      <c r="O58" s="190">
        <v>0</v>
      </c>
      <c r="P58" s="190">
        <v>0</v>
      </c>
      <c r="Q58" s="190">
        <v>0</v>
      </c>
      <c r="R58" s="190">
        <v>0</v>
      </c>
      <c r="S58" s="190">
        <v>0</v>
      </c>
      <c r="T58" s="190">
        <v>0</v>
      </c>
      <c r="U58" s="190">
        <v>0</v>
      </c>
      <c r="V58" s="190">
        <v>0</v>
      </c>
      <c r="W58" s="193">
        <f t="shared" si="26"/>
        <v>0</v>
      </c>
      <c r="X58" s="193">
        <f t="shared" si="27"/>
        <v>0</v>
      </c>
      <c r="Y58" s="196"/>
      <c r="AA58" s="123">
        <f t="shared" si="29"/>
        <v>0</v>
      </c>
      <c r="AB58" s="123">
        <f t="shared" si="30"/>
        <v>0</v>
      </c>
    </row>
    <row r="59" spans="1:28" s="124" customFormat="1" ht="16.5" customHeight="1">
      <c r="A59" s="187">
        <v>50</v>
      </c>
      <c r="B59" s="187" t="s">
        <v>122</v>
      </c>
      <c r="C59" s="187" t="s">
        <v>271</v>
      </c>
      <c r="D59" s="188" t="s">
        <v>435</v>
      </c>
      <c r="E59" s="189" t="s">
        <v>248</v>
      </c>
      <c r="F59" s="190">
        <v>1</v>
      </c>
      <c r="G59" s="191">
        <v>11386.5</v>
      </c>
      <c r="H59" s="191"/>
      <c r="I59" s="190">
        <f t="shared" si="23"/>
        <v>1</v>
      </c>
      <c r="J59" s="192">
        <f>L59+R59</f>
        <v>11386.5</v>
      </c>
      <c r="K59" s="193">
        <f t="shared" si="24"/>
        <v>1</v>
      </c>
      <c r="L59" s="194">
        <f>N59+P59</f>
        <v>11386.5</v>
      </c>
      <c r="M59" s="190">
        <v>1</v>
      </c>
      <c r="N59" s="192">
        <v>11386.5</v>
      </c>
      <c r="O59" s="190">
        <v>0</v>
      </c>
      <c r="P59" s="190">
        <v>0</v>
      </c>
      <c r="Q59" s="190">
        <v>0</v>
      </c>
      <c r="R59" s="190">
        <v>0</v>
      </c>
      <c r="S59" s="190">
        <v>0</v>
      </c>
      <c r="T59" s="190">
        <v>0</v>
      </c>
      <c r="U59" s="190">
        <v>0</v>
      </c>
      <c r="V59" s="190">
        <v>0</v>
      </c>
      <c r="W59" s="193">
        <f t="shared" si="26"/>
        <v>0</v>
      </c>
      <c r="X59" s="193">
        <f t="shared" si="27"/>
        <v>0</v>
      </c>
      <c r="Y59" s="196"/>
      <c r="AA59" s="123">
        <f t="shared" si="29"/>
        <v>0</v>
      </c>
      <c r="AB59" s="123">
        <f t="shared" si="30"/>
        <v>0</v>
      </c>
    </row>
    <row r="60" spans="1:28" s="124" customFormat="1">
      <c r="A60" s="187">
        <v>51</v>
      </c>
      <c r="B60" s="187" t="s">
        <v>122</v>
      </c>
      <c r="C60" s="187" t="s">
        <v>570</v>
      </c>
      <c r="D60" s="188" t="s">
        <v>666</v>
      </c>
      <c r="E60" s="189" t="s">
        <v>613</v>
      </c>
      <c r="F60" s="190">
        <v>1</v>
      </c>
      <c r="G60" s="633">
        <v>625700.4</v>
      </c>
      <c r="H60" s="191"/>
      <c r="I60" s="190">
        <f>K60</f>
        <v>1</v>
      </c>
      <c r="J60" s="192">
        <f t="shared" ref="J60:J61" si="31">L60+R60</f>
        <v>625700.4</v>
      </c>
      <c r="K60" s="193">
        <f>M60+O60</f>
        <v>1</v>
      </c>
      <c r="L60" s="194">
        <f>N60+P60</f>
        <v>625700.4</v>
      </c>
      <c r="M60" s="190">
        <v>1</v>
      </c>
      <c r="N60" s="201">
        <f>G60</f>
        <v>625700.4</v>
      </c>
      <c r="O60" s="190">
        <v>0</v>
      </c>
      <c r="P60" s="190">
        <v>0</v>
      </c>
      <c r="Q60" s="190">
        <v>0</v>
      </c>
      <c r="R60" s="190">
        <v>0</v>
      </c>
      <c r="S60" s="190">
        <v>0</v>
      </c>
      <c r="T60" s="190">
        <v>0</v>
      </c>
      <c r="U60" s="190">
        <v>0</v>
      </c>
      <c r="V60" s="190">
        <v>0</v>
      </c>
      <c r="W60" s="193">
        <f t="shared" si="26"/>
        <v>0</v>
      </c>
      <c r="X60" s="193">
        <f t="shared" si="27"/>
        <v>0</v>
      </c>
      <c r="Y60" s="196"/>
      <c r="AA60" s="123">
        <f t="shared" si="29"/>
        <v>0</v>
      </c>
      <c r="AB60" s="123">
        <f t="shared" si="30"/>
        <v>0</v>
      </c>
    </row>
    <row r="61" spans="1:28" s="124" customFormat="1">
      <c r="A61" s="187">
        <v>52</v>
      </c>
      <c r="B61" s="187" t="s">
        <v>122</v>
      </c>
      <c r="C61" s="187" t="s">
        <v>195</v>
      </c>
      <c r="D61" s="188" t="s">
        <v>687</v>
      </c>
      <c r="E61" s="189" t="s">
        <v>613</v>
      </c>
      <c r="F61" s="190">
        <v>1</v>
      </c>
      <c r="G61" s="191">
        <v>11468</v>
      </c>
      <c r="H61" s="191"/>
      <c r="I61" s="190"/>
      <c r="J61" s="192">
        <f t="shared" si="31"/>
        <v>0</v>
      </c>
      <c r="K61" s="193">
        <f t="shared" si="24"/>
        <v>0</v>
      </c>
      <c r="L61" s="194">
        <f t="shared" si="25"/>
        <v>0</v>
      </c>
      <c r="M61" s="190">
        <v>0</v>
      </c>
      <c r="N61" s="192">
        <v>0</v>
      </c>
      <c r="O61" s="190">
        <v>0</v>
      </c>
      <c r="P61" s="190">
        <v>0</v>
      </c>
      <c r="Q61" s="190">
        <v>0</v>
      </c>
      <c r="R61" s="190">
        <v>0</v>
      </c>
      <c r="S61" s="608">
        <v>1</v>
      </c>
      <c r="T61" s="608">
        <v>11468</v>
      </c>
      <c r="U61" s="190">
        <v>0</v>
      </c>
      <c r="V61" s="190">
        <v>0</v>
      </c>
      <c r="W61" s="193">
        <v>1</v>
      </c>
      <c r="X61" s="193">
        <f t="shared" si="27"/>
        <v>11468</v>
      </c>
      <c r="Y61" s="196"/>
      <c r="AA61" s="123">
        <f t="shared" si="29"/>
        <v>0</v>
      </c>
      <c r="AB61" s="123">
        <f t="shared" si="30"/>
        <v>0</v>
      </c>
    </row>
    <row r="62" spans="1:28" s="124" customFormat="1">
      <c r="A62" s="187">
        <v>53</v>
      </c>
      <c r="B62" s="187" t="s">
        <v>122</v>
      </c>
      <c r="C62" s="187" t="s">
        <v>808</v>
      </c>
      <c r="D62" s="188" t="s">
        <v>670</v>
      </c>
      <c r="E62" s="189" t="s">
        <v>745</v>
      </c>
      <c r="F62" s="190">
        <v>1</v>
      </c>
      <c r="G62" s="191">
        <v>52464.2</v>
      </c>
      <c r="H62" s="191"/>
      <c r="I62" s="190">
        <f t="shared" si="23"/>
        <v>1</v>
      </c>
      <c r="J62" s="192">
        <f t="shared" si="28"/>
        <v>52464.2</v>
      </c>
      <c r="K62" s="193">
        <f t="shared" si="24"/>
        <v>1</v>
      </c>
      <c r="L62" s="194">
        <f t="shared" si="25"/>
        <v>52464.2</v>
      </c>
      <c r="M62" s="190">
        <v>1</v>
      </c>
      <c r="N62" s="192">
        <v>52464.2</v>
      </c>
      <c r="O62" s="190">
        <v>0</v>
      </c>
      <c r="P62" s="190">
        <v>0</v>
      </c>
      <c r="Q62" s="190">
        <v>0</v>
      </c>
      <c r="R62" s="190">
        <v>0</v>
      </c>
      <c r="S62" s="190">
        <v>0</v>
      </c>
      <c r="T62" s="190">
        <v>0</v>
      </c>
      <c r="U62" s="190">
        <v>0</v>
      </c>
      <c r="V62" s="190">
        <v>0</v>
      </c>
      <c r="W62" s="193">
        <f t="shared" si="26"/>
        <v>0</v>
      </c>
      <c r="X62" s="193">
        <f t="shared" si="27"/>
        <v>0</v>
      </c>
      <c r="Y62" s="196"/>
      <c r="AA62" s="123">
        <f t="shared" si="29"/>
        <v>0</v>
      </c>
      <c r="AB62" s="123">
        <f t="shared" si="30"/>
        <v>0</v>
      </c>
    </row>
    <row r="63" spans="1:28" s="124" customFormat="1">
      <c r="A63" s="187">
        <v>54</v>
      </c>
      <c r="B63" s="187" t="s">
        <v>122</v>
      </c>
      <c r="C63" s="187" t="s">
        <v>809</v>
      </c>
      <c r="D63" s="188" t="s">
        <v>671</v>
      </c>
      <c r="E63" s="189" t="s">
        <v>745</v>
      </c>
      <c r="F63" s="190">
        <v>1</v>
      </c>
      <c r="G63" s="191">
        <v>43483.199999999997</v>
      </c>
      <c r="H63" s="191"/>
      <c r="I63" s="190">
        <f t="shared" si="23"/>
        <v>1</v>
      </c>
      <c r="J63" s="192">
        <f t="shared" si="28"/>
        <v>43483.199999999997</v>
      </c>
      <c r="K63" s="193">
        <f t="shared" si="24"/>
        <v>1</v>
      </c>
      <c r="L63" s="194">
        <f t="shared" si="25"/>
        <v>43483.199999999997</v>
      </c>
      <c r="M63" s="190">
        <v>1</v>
      </c>
      <c r="N63" s="192">
        <v>43483.199999999997</v>
      </c>
      <c r="O63" s="190">
        <v>0</v>
      </c>
      <c r="P63" s="190">
        <v>0</v>
      </c>
      <c r="Q63" s="190">
        <v>0</v>
      </c>
      <c r="R63" s="190">
        <v>0</v>
      </c>
      <c r="S63" s="190">
        <v>0</v>
      </c>
      <c r="T63" s="190">
        <v>0</v>
      </c>
      <c r="U63" s="190">
        <v>0</v>
      </c>
      <c r="V63" s="190">
        <v>0</v>
      </c>
      <c r="W63" s="193">
        <f t="shared" si="26"/>
        <v>0</v>
      </c>
      <c r="X63" s="193">
        <f t="shared" si="27"/>
        <v>0</v>
      </c>
      <c r="Y63" s="196"/>
      <c r="AA63" s="123">
        <f t="shared" si="29"/>
        <v>0</v>
      </c>
      <c r="AB63" s="123">
        <f t="shared" si="30"/>
        <v>0</v>
      </c>
    </row>
    <row r="64" spans="1:28" s="124" customFormat="1">
      <c r="A64" s="187">
        <v>55</v>
      </c>
      <c r="B64" s="187" t="s">
        <v>122</v>
      </c>
      <c r="C64" s="139" t="s">
        <v>285</v>
      </c>
      <c r="D64" s="188"/>
      <c r="E64" s="141" t="s">
        <v>744</v>
      </c>
      <c r="F64" s="190"/>
      <c r="G64" s="191"/>
      <c r="H64" s="167" t="s">
        <v>789</v>
      </c>
      <c r="I64" s="190"/>
      <c r="J64" s="192"/>
      <c r="K64" s="193"/>
      <c r="L64" s="194"/>
      <c r="M64" s="190"/>
      <c r="N64" s="192"/>
      <c r="O64" s="190"/>
      <c r="P64" s="190"/>
      <c r="Q64" s="190">
        <v>0</v>
      </c>
      <c r="R64" s="201"/>
      <c r="S64" s="190"/>
      <c r="T64" s="190"/>
      <c r="U64" s="190"/>
      <c r="V64" s="190"/>
      <c r="W64" s="193"/>
      <c r="X64" s="314"/>
      <c r="Y64" s="196"/>
      <c r="AA64" s="123">
        <f t="shared" ref="AA64" si="32">G64-J64-X64</f>
        <v>0</v>
      </c>
      <c r="AB64" s="123">
        <f t="shared" ref="AB64" si="33">F64-I64-W64</f>
        <v>0</v>
      </c>
    </row>
    <row r="65" spans="1:28" s="124" customFormat="1">
      <c r="A65" s="187">
        <v>56</v>
      </c>
      <c r="B65" s="187" t="s">
        <v>122</v>
      </c>
      <c r="C65" s="204" t="s">
        <v>582</v>
      </c>
      <c r="D65" s="205" t="s">
        <v>581</v>
      </c>
      <c r="E65" s="204" t="s">
        <v>742</v>
      </c>
      <c r="F65" s="190">
        <v>1</v>
      </c>
      <c r="G65" s="206">
        <v>10002.1</v>
      </c>
      <c r="H65" s="206"/>
      <c r="I65" s="190">
        <f t="shared" ref="I65:I70" si="34">K65+Q65</f>
        <v>0</v>
      </c>
      <c r="J65" s="192">
        <f t="shared" ref="J65:J70" si="35">L65+R65</f>
        <v>0</v>
      </c>
      <c r="K65" s="193">
        <f t="shared" ref="K65" si="36">M65+O65</f>
        <v>0</v>
      </c>
      <c r="L65" s="194">
        <f t="shared" ref="L65" si="37">N65+P65</f>
        <v>0</v>
      </c>
      <c r="M65" s="190">
        <v>0</v>
      </c>
      <c r="N65" s="192">
        <v>0</v>
      </c>
      <c r="O65" s="190">
        <v>0</v>
      </c>
      <c r="P65" s="190">
        <v>0</v>
      </c>
      <c r="Q65" s="190">
        <v>0</v>
      </c>
      <c r="R65" s="190">
        <v>0</v>
      </c>
      <c r="S65" s="190">
        <v>1</v>
      </c>
      <c r="T65" s="206">
        <f>G65</f>
        <v>10002.1</v>
      </c>
      <c r="U65" s="190">
        <v>0</v>
      </c>
      <c r="V65" s="190">
        <v>0</v>
      </c>
      <c r="W65" s="193">
        <f>S65+U65</f>
        <v>1</v>
      </c>
      <c r="X65" s="194">
        <f>T65+V65</f>
        <v>10002.1</v>
      </c>
      <c r="Y65" s="205"/>
      <c r="AA65" s="123">
        <f t="shared" ref="AA65" si="38">G65-J65-X65</f>
        <v>0</v>
      </c>
      <c r="AB65" s="123">
        <f t="shared" ref="AB65" si="39">F65-I65-W65</f>
        <v>0</v>
      </c>
    </row>
    <row r="66" spans="1:28" s="124" customFormat="1">
      <c r="A66" s="187">
        <v>57</v>
      </c>
      <c r="B66" s="187" t="s">
        <v>122</v>
      </c>
      <c r="C66" s="204" t="s">
        <v>632</v>
      </c>
      <c r="D66" s="205" t="s">
        <v>634</v>
      </c>
      <c r="E66" s="204" t="s">
        <v>741</v>
      </c>
      <c r="F66" s="190">
        <v>1</v>
      </c>
      <c r="G66" s="615">
        <v>886405.2</v>
      </c>
      <c r="H66" s="206"/>
      <c r="I66" s="190">
        <f t="shared" si="34"/>
        <v>1</v>
      </c>
      <c r="J66" s="192">
        <f t="shared" si="35"/>
        <v>886405.2</v>
      </c>
      <c r="K66" s="193">
        <f t="shared" ref="K66:K70" si="40">M66+O66</f>
        <v>1</v>
      </c>
      <c r="L66" s="194">
        <f t="shared" ref="L66:L70" si="41">N66+P66</f>
        <v>886405.2</v>
      </c>
      <c r="M66" s="190">
        <v>1</v>
      </c>
      <c r="N66" s="192">
        <v>886405.2</v>
      </c>
      <c r="O66" s="190">
        <v>0</v>
      </c>
      <c r="P66" s="190">
        <v>0</v>
      </c>
      <c r="Q66" s="190">
        <v>0</v>
      </c>
      <c r="R66" s="190">
        <v>0</v>
      </c>
      <c r="S66" s="190" t="s">
        <v>811</v>
      </c>
      <c r="T66" s="190">
        <v>0</v>
      </c>
      <c r="U66" s="190">
        <v>0</v>
      </c>
      <c r="V66" s="190">
        <f>G66-J66</f>
        <v>0</v>
      </c>
      <c r="W66" s="193" t="s">
        <v>812</v>
      </c>
      <c r="X66" s="194">
        <f t="shared" ref="X66:X70" si="42">T66+V66</f>
        <v>0</v>
      </c>
      <c r="Y66" s="205"/>
    </row>
    <row r="67" spans="1:28" s="124" customFormat="1" ht="16.5" customHeight="1">
      <c r="A67" s="187">
        <v>58</v>
      </c>
      <c r="B67" s="187" t="s">
        <v>122</v>
      </c>
      <c r="C67" s="187" t="s">
        <v>276</v>
      </c>
      <c r="D67" s="188" t="s">
        <v>440</v>
      </c>
      <c r="E67" s="189" t="s">
        <v>743</v>
      </c>
      <c r="F67" s="190">
        <v>1</v>
      </c>
      <c r="G67" s="191">
        <v>29859</v>
      </c>
      <c r="H67" s="191"/>
      <c r="I67" s="190">
        <f>K67+Q67</f>
        <v>1</v>
      </c>
      <c r="J67" s="192">
        <f>L67+R67</f>
        <v>29859</v>
      </c>
      <c r="K67" s="193">
        <f>M67+O67</f>
        <v>1</v>
      </c>
      <c r="L67" s="194">
        <f>N67+P67</f>
        <v>29859</v>
      </c>
      <c r="M67" s="190">
        <v>1</v>
      </c>
      <c r="N67" s="192">
        <v>29859</v>
      </c>
      <c r="O67" s="190">
        <v>0</v>
      </c>
      <c r="P67" s="190">
        <v>0</v>
      </c>
      <c r="Q67" s="190">
        <v>0</v>
      </c>
      <c r="R67" s="190">
        <v>0</v>
      </c>
      <c r="S67" s="190">
        <v>0</v>
      </c>
      <c r="T67" s="190">
        <v>0</v>
      </c>
      <c r="U67" s="190"/>
      <c r="V67" s="190"/>
      <c r="W67" s="193">
        <f t="shared" ref="W67" si="43">S67+U67</f>
        <v>0</v>
      </c>
      <c r="X67" s="193">
        <f t="shared" ref="X67" si="44">T67+V67</f>
        <v>0</v>
      </c>
      <c r="Y67" s="196"/>
      <c r="AA67" s="123">
        <f t="shared" ref="AA67" si="45">G67-J67-X67</f>
        <v>0</v>
      </c>
      <c r="AB67" s="123">
        <f t="shared" ref="AB67" si="46">F67-I67-W67</f>
        <v>0</v>
      </c>
    </row>
    <row r="68" spans="1:28" s="612" customFormat="1">
      <c r="A68" s="187">
        <v>59</v>
      </c>
      <c r="B68" s="187" t="s">
        <v>122</v>
      </c>
      <c r="C68" s="204" t="s">
        <v>633</v>
      </c>
      <c r="D68" s="205" t="s">
        <v>635</v>
      </c>
      <c r="E68" s="204" t="s">
        <v>741</v>
      </c>
      <c r="F68" s="190">
        <v>1</v>
      </c>
      <c r="G68" s="206">
        <v>31021.4</v>
      </c>
      <c r="H68" s="615"/>
      <c r="I68" s="608">
        <f t="shared" si="34"/>
        <v>0</v>
      </c>
      <c r="J68" s="610">
        <f t="shared" si="35"/>
        <v>0</v>
      </c>
      <c r="K68" s="609">
        <f t="shared" si="40"/>
        <v>0</v>
      </c>
      <c r="L68" s="616">
        <f t="shared" si="41"/>
        <v>0</v>
      </c>
      <c r="M68" s="608"/>
      <c r="N68" s="610"/>
      <c r="O68" s="608">
        <v>0</v>
      </c>
      <c r="P68" s="608">
        <v>0</v>
      </c>
      <c r="Q68" s="608">
        <v>0</v>
      </c>
      <c r="R68" s="190">
        <v>0</v>
      </c>
      <c r="S68" s="190">
        <v>0</v>
      </c>
      <c r="T68" s="190">
        <v>0</v>
      </c>
      <c r="U68" s="608">
        <v>1</v>
      </c>
      <c r="V68" s="608">
        <f>G68-J68</f>
        <v>31021.4</v>
      </c>
      <c r="W68" s="609">
        <f t="shared" ref="W68:W70" si="47">S68+U68</f>
        <v>1</v>
      </c>
      <c r="X68" s="616">
        <f t="shared" si="42"/>
        <v>31021.4</v>
      </c>
      <c r="Y68" s="614"/>
    </row>
    <row r="69" spans="1:28" s="124" customFormat="1">
      <c r="A69" s="187">
        <v>60</v>
      </c>
      <c r="B69" s="187" t="s">
        <v>122</v>
      </c>
      <c r="C69" s="634" t="s">
        <v>734</v>
      </c>
      <c r="D69" s="205" t="s">
        <v>737</v>
      </c>
      <c r="E69" s="204" t="s">
        <v>728</v>
      </c>
      <c r="F69" s="190">
        <v>1</v>
      </c>
      <c r="G69" s="206">
        <v>10562</v>
      </c>
      <c r="H69" s="206"/>
      <c r="I69" s="190">
        <f t="shared" si="34"/>
        <v>0</v>
      </c>
      <c r="J69" s="192">
        <f t="shared" si="35"/>
        <v>0</v>
      </c>
      <c r="K69" s="193">
        <f t="shared" si="40"/>
        <v>0</v>
      </c>
      <c r="L69" s="194">
        <f t="shared" si="41"/>
        <v>0</v>
      </c>
      <c r="M69" s="190">
        <v>0</v>
      </c>
      <c r="N69" s="192">
        <v>0</v>
      </c>
      <c r="O69" s="190">
        <v>0</v>
      </c>
      <c r="P69" s="190">
        <v>0</v>
      </c>
      <c r="Q69" s="190">
        <v>0</v>
      </c>
      <c r="R69" s="190">
        <v>0</v>
      </c>
      <c r="S69" s="190">
        <v>1</v>
      </c>
      <c r="T69" s="190">
        <v>10562</v>
      </c>
      <c r="U69" s="190">
        <v>0</v>
      </c>
      <c r="V69" s="190">
        <v>0</v>
      </c>
      <c r="W69" s="193">
        <f t="shared" si="47"/>
        <v>1</v>
      </c>
      <c r="X69" s="194">
        <f t="shared" si="42"/>
        <v>10562</v>
      </c>
      <c r="Y69" s="205"/>
    </row>
    <row r="70" spans="1:28" s="124" customFormat="1">
      <c r="A70" s="187">
        <v>61</v>
      </c>
      <c r="B70" s="187" t="s">
        <v>122</v>
      </c>
      <c r="C70" s="634" t="s">
        <v>735</v>
      </c>
      <c r="D70" s="205" t="s">
        <v>738</v>
      </c>
      <c r="E70" s="204" t="s">
        <v>728</v>
      </c>
      <c r="F70" s="190">
        <v>1</v>
      </c>
      <c r="G70" s="206">
        <v>61539</v>
      </c>
      <c r="H70" s="206"/>
      <c r="I70" s="190">
        <f t="shared" si="34"/>
        <v>0</v>
      </c>
      <c r="J70" s="192">
        <f t="shared" si="35"/>
        <v>0</v>
      </c>
      <c r="K70" s="193">
        <f t="shared" si="40"/>
        <v>0</v>
      </c>
      <c r="L70" s="194">
        <f t="shared" si="41"/>
        <v>0</v>
      </c>
      <c r="M70" s="190">
        <v>0</v>
      </c>
      <c r="N70" s="192">
        <v>0</v>
      </c>
      <c r="O70" s="190">
        <v>0</v>
      </c>
      <c r="P70" s="190">
        <v>0</v>
      </c>
      <c r="Q70" s="190">
        <v>0</v>
      </c>
      <c r="R70" s="190">
        <v>0</v>
      </c>
      <c r="S70" s="190">
        <v>1</v>
      </c>
      <c r="T70" s="190">
        <v>61539</v>
      </c>
      <c r="U70" s="190">
        <v>0</v>
      </c>
      <c r="V70" s="190">
        <v>0</v>
      </c>
      <c r="W70" s="193">
        <f t="shared" si="47"/>
        <v>1</v>
      </c>
      <c r="X70" s="194">
        <f t="shared" si="42"/>
        <v>61539</v>
      </c>
      <c r="Y70" s="205"/>
    </row>
    <row r="71" spans="1:28" s="124" customFormat="1">
      <c r="A71" s="187">
        <v>62</v>
      </c>
      <c r="B71" s="187" t="s">
        <v>122</v>
      </c>
      <c r="C71" s="634" t="s">
        <v>736</v>
      </c>
      <c r="D71" s="205" t="s">
        <v>739</v>
      </c>
      <c r="E71" s="204" t="s">
        <v>728</v>
      </c>
      <c r="F71" s="190">
        <v>1</v>
      </c>
      <c r="G71" s="206">
        <v>38224</v>
      </c>
      <c r="H71" s="206"/>
      <c r="I71" s="190">
        <f t="shared" ref="I71:I73" si="48">K71+Q71</f>
        <v>0</v>
      </c>
      <c r="J71" s="192">
        <f t="shared" ref="J71:J73" si="49">L71+R71</f>
        <v>0</v>
      </c>
      <c r="K71" s="193">
        <f t="shared" ref="K71:K73" si="50">M71+O71</f>
        <v>0</v>
      </c>
      <c r="L71" s="194">
        <f t="shared" ref="L71:L73" si="51">N71+P71</f>
        <v>0</v>
      </c>
      <c r="M71" s="190">
        <v>0</v>
      </c>
      <c r="N71" s="192">
        <v>0</v>
      </c>
      <c r="O71" s="190">
        <v>0</v>
      </c>
      <c r="P71" s="190">
        <v>0</v>
      </c>
      <c r="Q71" s="190">
        <v>0</v>
      </c>
      <c r="R71" s="190">
        <v>0</v>
      </c>
      <c r="S71" s="190">
        <v>1</v>
      </c>
      <c r="T71" s="190">
        <v>38224</v>
      </c>
      <c r="U71" s="190">
        <v>0</v>
      </c>
      <c r="V71" s="190">
        <v>0</v>
      </c>
      <c r="W71" s="193">
        <f t="shared" ref="W71:W73" si="52">S71+U71</f>
        <v>1</v>
      </c>
      <c r="X71" s="194">
        <f t="shared" ref="X71:X73" si="53">T71+V71</f>
        <v>38224</v>
      </c>
      <c r="Y71" s="205"/>
    </row>
    <row r="72" spans="1:28" s="124" customFormat="1">
      <c r="A72" s="187">
        <v>63</v>
      </c>
      <c r="B72" s="187" t="s">
        <v>122</v>
      </c>
      <c r="C72" s="634" t="s">
        <v>701</v>
      </c>
      <c r="D72" s="205" t="s">
        <v>700</v>
      </c>
      <c r="E72" s="204" t="s">
        <v>740</v>
      </c>
      <c r="F72" s="190">
        <v>1</v>
      </c>
      <c r="G72" s="206">
        <v>22353</v>
      </c>
      <c r="H72" s="206"/>
      <c r="I72" s="190">
        <f t="shared" si="48"/>
        <v>0</v>
      </c>
      <c r="J72" s="192">
        <f t="shared" si="49"/>
        <v>0</v>
      </c>
      <c r="K72" s="193">
        <f t="shared" si="50"/>
        <v>0</v>
      </c>
      <c r="L72" s="194">
        <f t="shared" si="51"/>
        <v>0</v>
      </c>
      <c r="M72" s="190">
        <v>0</v>
      </c>
      <c r="N72" s="192">
        <v>0</v>
      </c>
      <c r="O72" s="190">
        <v>0</v>
      </c>
      <c r="P72" s="190">
        <v>0</v>
      </c>
      <c r="Q72" s="190">
        <v>0</v>
      </c>
      <c r="R72" s="190">
        <v>0</v>
      </c>
      <c r="S72" s="190">
        <v>1</v>
      </c>
      <c r="T72" s="608">
        <v>22353</v>
      </c>
      <c r="U72" s="190">
        <v>0</v>
      </c>
      <c r="V72" s="190">
        <v>0</v>
      </c>
      <c r="W72" s="193">
        <f t="shared" si="52"/>
        <v>1</v>
      </c>
      <c r="X72" s="194">
        <f t="shared" si="53"/>
        <v>22353</v>
      </c>
      <c r="Y72" s="205"/>
    </row>
    <row r="73" spans="1:28" s="124" customFormat="1">
      <c r="A73" s="187">
        <v>64</v>
      </c>
      <c r="B73" s="187" t="s">
        <v>122</v>
      </c>
      <c r="C73" s="634" t="s">
        <v>713</v>
      </c>
      <c r="D73" s="205" t="s">
        <v>714</v>
      </c>
      <c r="E73" s="204" t="s">
        <v>712</v>
      </c>
      <c r="F73" s="190">
        <v>1</v>
      </c>
      <c r="G73" s="615">
        <v>11037.2</v>
      </c>
      <c r="H73" s="206"/>
      <c r="I73" s="190">
        <f t="shared" si="48"/>
        <v>1</v>
      </c>
      <c r="J73" s="192">
        <f t="shared" si="49"/>
        <v>11037.2</v>
      </c>
      <c r="K73" s="193">
        <f t="shared" si="50"/>
        <v>1</v>
      </c>
      <c r="L73" s="194">
        <f t="shared" si="51"/>
        <v>11037.2</v>
      </c>
      <c r="M73" s="190">
        <v>1</v>
      </c>
      <c r="N73" s="192">
        <v>11037.2</v>
      </c>
      <c r="O73" s="190">
        <v>0</v>
      </c>
      <c r="P73" s="190">
        <v>0</v>
      </c>
      <c r="Q73" s="190">
        <v>0</v>
      </c>
      <c r="R73" s="190">
        <v>0</v>
      </c>
      <c r="S73" s="190">
        <v>0</v>
      </c>
      <c r="T73" s="608">
        <v>0</v>
      </c>
      <c r="U73" s="190">
        <v>0</v>
      </c>
      <c r="V73" s="190">
        <v>0</v>
      </c>
      <c r="W73" s="193">
        <f t="shared" si="52"/>
        <v>0</v>
      </c>
      <c r="X73" s="194">
        <f t="shared" si="53"/>
        <v>0</v>
      </c>
      <c r="Y73" s="205"/>
    </row>
    <row r="74" spans="1:28" s="124" customFormat="1">
      <c r="A74" s="187">
        <v>65</v>
      </c>
      <c r="B74" s="187" t="s">
        <v>122</v>
      </c>
      <c r="C74" s="634" t="s">
        <v>702</v>
      </c>
      <c r="D74" s="205" t="s">
        <v>703</v>
      </c>
      <c r="E74" s="204" t="s">
        <v>699</v>
      </c>
      <c r="F74" s="190">
        <v>1</v>
      </c>
      <c r="G74" s="206">
        <v>15795</v>
      </c>
      <c r="H74" s="206"/>
      <c r="I74" s="190">
        <f t="shared" ref="I74" si="54">K74+Q74</f>
        <v>0</v>
      </c>
      <c r="J74" s="192">
        <f t="shared" ref="J74" si="55">L74+R74</f>
        <v>0</v>
      </c>
      <c r="K74" s="193">
        <f t="shared" ref="K74" si="56">M74+O74</f>
        <v>0</v>
      </c>
      <c r="L74" s="194">
        <f t="shared" ref="L74" si="57">N74+P74</f>
        <v>0</v>
      </c>
      <c r="M74" s="190">
        <v>0</v>
      </c>
      <c r="N74" s="192">
        <v>0</v>
      </c>
      <c r="O74" s="190">
        <v>0</v>
      </c>
      <c r="P74" s="190">
        <v>0</v>
      </c>
      <c r="Q74" s="190">
        <v>0</v>
      </c>
      <c r="R74" s="190">
        <v>0</v>
      </c>
      <c r="S74" s="190">
        <v>1</v>
      </c>
      <c r="T74" s="190">
        <v>15795</v>
      </c>
      <c r="U74" s="190">
        <v>0</v>
      </c>
      <c r="V74" s="190">
        <v>0</v>
      </c>
      <c r="W74" s="193">
        <f t="shared" ref="W74" si="58">S74+U74</f>
        <v>1</v>
      </c>
      <c r="X74" s="194">
        <f t="shared" ref="X74" si="59">T74+V74</f>
        <v>15795</v>
      </c>
      <c r="Y74" s="205"/>
    </row>
    <row r="75" spans="1:28" s="124" customFormat="1">
      <c r="A75" s="187">
        <v>66</v>
      </c>
      <c r="B75" s="187" t="s">
        <v>122</v>
      </c>
      <c r="C75" s="634" t="s">
        <v>717</v>
      </c>
      <c r="D75" s="205" t="s">
        <v>715</v>
      </c>
      <c r="E75" s="204" t="s">
        <v>716</v>
      </c>
      <c r="F75" s="190">
        <v>1</v>
      </c>
      <c r="G75" s="206">
        <v>12000</v>
      </c>
      <c r="H75" s="206"/>
      <c r="I75" s="190">
        <f t="shared" ref="I75" si="60">K75+Q75</f>
        <v>0</v>
      </c>
      <c r="J75" s="192">
        <f t="shared" ref="J75" si="61">L75+R75</f>
        <v>0</v>
      </c>
      <c r="K75" s="193">
        <f t="shared" ref="K75" si="62">M75+O75</f>
        <v>0</v>
      </c>
      <c r="L75" s="194">
        <f t="shared" ref="L75" si="63">N75+P75</f>
        <v>0</v>
      </c>
      <c r="M75" s="190">
        <v>0</v>
      </c>
      <c r="N75" s="192">
        <v>0</v>
      </c>
      <c r="O75" s="190">
        <v>0</v>
      </c>
      <c r="P75" s="190">
        <v>0</v>
      </c>
      <c r="Q75" s="190">
        <v>0</v>
      </c>
      <c r="R75" s="190">
        <v>0</v>
      </c>
      <c r="S75" s="190">
        <v>1</v>
      </c>
      <c r="T75" s="190">
        <v>12000</v>
      </c>
      <c r="U75" s="190"/>
      <c r="V75" s="190"/>
      <c r="W75" s="193">
        <f t="shared" ref="W75" si="64">S75+U75</f>
        <v>1</v>
      </c>
      <c r="X75" s="194">
        <f t="shared" ref="X75" si="65">T75+V75</f>
        <v>12000</v>
      </c>
      <c r="Y75" s="205"/>
    </row>
    <row r="76" spans="1:28" s="124" customFormat="1">
      <c r="A76" s="187">
        <v>67</v>
      </c>
      <c r="B76" s="187" t="s">
        <v>122</v>
      </c>
      <c r="C76" s="634" t="s">
        <v>719</v>
      </c>
      <c r="D76" s="205" t="s">
        <v>718</v>
      </c>
      <c r="E76" s="204" t="s">
        <v>716</v>
      </c>
      <c r="F76" s="190">
        <v>1</v>
      </c>
      <c r="G76" s="206">
        <v>15974</v>
      </c>
      <c r="H76" s="206"/>
      <c r="I76" s="190">
        <f t="shared" ref="I76" si="66">K76+Q76</f>
        <v>0</v>
      </c>
      <c r="J76" s="192">
        <f t="shared" ref="J76" si="67">L76+R76</f>
        <v>0</v>
      </c>
      <c r="K76" s="193">
        <f t="shared" ref="K76" si="68">M76+O76</f>
        <v>0</v>
      </c>
      <c r="L76" s="194">
        <f t="shared" ref="L76" si="69">N76+P76</f>
        <v>0</v>
      </c>
      <c r="M76" s="190">
        <v>0</v>
      </c>
      <c r="N76" s="192">
        <v>0</v>
      </c>
      <c r="O76" s="190">
        <v>0</v>
      </c>
      <c r="P76" s="190">
        <v>0</v>
      </c>
      <c r="Q76" s="190">
        <v>0</v>
      </c>
      <c r="R76" s="190">
        <v>0</v>
      </c>
      <c r="S76" s="190">
        <v>1</v>
      </c>
      <c r="T76" s="190">
        <v>15974</v>
      </c>
      <c r="U76" s="190"/>
      <c r="V76" s="190"/>
      <c r="W76" s="193">
        <f t="shared" ref="W76" si="70">S76+U76</f>
        <v>1</v>
      </c>
      <c r="X76" s="194">
        <f t="shared" ref="X76" si="71">T76+V76</f>
        <v>15974</v>
      </c>
      <c r="Y76" s="205"/>
    </row>
    <row r="77" spans="1:28" s="124" customFormat="1" ht="16.5" customHeight="1">
      <c r="A77" s="187">
        <v>68</v>
      </c>
      <c r="B77" s="187" t="s">
        <v>122</v>
      </c>
      <c r="C77" s="187" t="s">
        <v>790</v>
      </c>
      <c r="D77" s="188" t="s">
        <v>441</v>
      </c>
      <c r="E77" s="189" t="s">
        <v>744</v>
      </c>
      <c r="F77" s="190">
        <v>1</v>
      </c>
      <c r="G77" s="191">
        <v>106779.3</v>
      </c>
      <c r="H77" s="191"/>
      <c r="I77" s="190">
        <f t="shared" ref="I77:I79" si="72">K77+Q77</f>
        <v>1</v>
      </c>
      <c r="J77" s="192">
        <f t="shared" ref="J77" si="73">L77+R77</f>
        <v>106779.3</v>
      </c>
      <c r="K77" s="193">
        <f t="shared" ref="K77" si="74">M77+O77</f>
        <v>1</v>
      </c>
      <c r="L77" s="194">
        <f t="shared" ref="L77" si="75">N77+P77</f>
        <v>106779.3</v>
      </c>
      <c r="M77" s="190">
        <v>1</v>
      </c>
      <c r="N77" s="192">
        <v>106779.3</v>
      </c>
      <c r="O77" s="190">
        <v>0</v>
      </c>
      <c r="P77" s="190">
        <v>0</v>
      </c>
      <c r="Q77" s="190">
        <v>0</v>
      </c>
      <c r="R77" s="190">
        <v>0</v>
      </c>
      <c r="S77" s="190">
        <v>0</v>
      </c>
      <c r="T77" s="190">
        <v>0</v>
      </c>
      <c r="U77" s="190"/>
      <c r="V77" s="190"/>
      <c r="W77" s="193">
        <f t="shared" ref="W77" si="76">S77+U77</f>
        <v>0</v>
      </c>
      <c r="X77" s="193">
        <f t="shared" ref="X77" si="77">T77+V77</f>
        <v>0</v>
      </c>
      <c r="Y77" s="196"/>
      <c r="AA77" s="123">
        <f t="shared" ref="AA77" si="78">G77-J77-X77</f>
        <v>0</v>
      </c>
      <c r="AB77" s="123">
        <f t="shared" ref="AB77" si="79">F77-I77-W77</f>
        <v>0</v>
      </c>
    </row>
    <row r="78" spans="1:28" s="20" customFormat="1">
      <c r="A78" s="187">
        <v>69</v>
      </c>
      <c r="B78" s="187" t="s">
        <v>122</v>
      </c>
      <c r="C78" s="634" t="s">
        <v>771</v>
      </c>
      <c r="D78" s="205" t="s">
        <v>772</v>
      </c>
      <c r="E78" s="204" t="s">
        <v>773</v>
      </c>
      <c r="F78" s="190">
        <v>1</v>
      </c>
      <c r="G78" s="615">
        <v>26103</v>
      </c>
      <c r="H78" s="206"/>
      <c r="I78" s="190">
        <f t="shared" ref="I78" si="80">K78+Q78</f>
        <v>0</v>
      </c>
      <c r="J78" s="192">
        <f t="shared" ref="J78" si="81">L78+R78</f>
        <v>0</v>
      </c>
      <c r="K78" s="193">
        <f t="shared" ref="K78" si="82">M78+O78</f>
        <v>0</v>
      </c>
      <c r="L78" s="194">
        <f t="shared" ref="L78" si="83">N78+P78</f>
        <v>0</v>
      </c>
      <c r="M78" s="190">
        <v>0</v>
      </c>
      <c r="N78" s="192">
        <v>0</v>
      </c>
      <c r="O78" s="190">
        <v>0</v>
      </c>
      <c r="P78" s="190">
        <v>0</v>
      </c>
      <c r="Q78" s="190">
        <v>0</v>
      </c>
      <c r="R78" s="190">
        <v>0</v>
      </c>
      <c r="S78" s="190">
        <v>1</v>
      </c>
      <c r="T78" s="608">
        <v>26103</v>
      </c>
      <c r="U78" s="190">
        <v>0</v>
      </c>
      <c r="V78" s="190">
        <v>0</v>
      </c>
      <c r="W78" s="193">
        <f t="shared" ref="W78" si="84">S78+U78</f>
        <v>1</v>
      </c>
      <c r="X78" s="194">
        <f t="shared" ref="X78" si="85">T78+V78</f>
        <v>26103</v>
      </c>
      <c r="Y78" s="205"/>
    </row>
    <row r="79" spans="1:28" s="641" customFormat="1" ht="15.75" customHeight="1">
      <c r="A79" s="605">
        <v>70</v>
      </c>
      <c r="B79" s="605" t="s">
        <v>122</v>
      </c>
      <c r="C79" s="640" t="s">
        <v>842</v>
      </c>
      <c r="D79" s="643" t="s">
        <v>820</v>
      </c>
      <c r="E79" s="640" t="s">
        <v>819</v>
      </c>
      <c r="F79" s="608">
        <v>1</v>
      </c>
      <c r="G79" s="642">
        <v>76658</v>
      </c>
      <c r="H79" s="642"/>
      <c r="I79" s="190">
        <f t="shared" si="72"/>
        <v>1</v>
      </c>
      <c r="J79" s="192">
        <f t="shared" ref="J79" si="86">L79+R79</f>
        <v>76658</v>
      </c>
      <c r="K79" s="193">
        <f t="shared" ref="K79" si="87">M79+O79</f>
        <v>1</v>
      </c>
      <c r="L79" s="194">
        <f t="shared" ref="L79" si="88">N79+P79</f>
        <v>76658</v>
      </c>
      <c r="M79" s="190">
        <v>1</v>
      </c>
      <c r="N79" s="192">
        <v>76658</v>
      </c>
      <c r="O79" s="190">
        <v>0</v>
      </c>
      <c r="P79" s="190">
        <v>0</v>
      </c>
      <c r="Q79" s="190">
        <v>0</v>
      </c>
      <c r="R79" s="190">
        <v>0</v>
      </c>
      <c r="S79" s="190"/>
      <c r="T79" s="190"/>
      <c r="U79" s="190"/>
      <c r="V79" s="190"/>
      <c r="W79" s="193"/>
      <c r="X79" s="194"/>
      <c r="Y79" s="640"/>
    </row>
    <row r="82" spans="4:5">
      <c r="D82" s="15" t="s">
        <v>803</v>
      </c>
    </row>
    <row r="83" spans="4:5">
      <c r="D83" s="15" t="s">
        <v>801</v>
      </c>
    </row>
    <row r="84" spans="4:5">
      <c r="D84" s="15" t="s">
        <v>802</v>
      </c>
      <c r="E84" s="15">
        <v>15960</v>
      </c>
    </row>
    <row r="85" spans="4:5">
      <c r="D85" s="15" t="s">
        <v>804</v>
      </c>
      <c r="E85" s="15">
        <v>11143</v>
      </c>
    </row>
    <row r="88" spans="4:5">
      <c r="D88" s="15" t="s">
        <v>807</v>
      </c>
    </row>
    <row r="260" spans="7:7">
      <c r="G260" s="637" t="s">
        <v>815</v>
      </c>
    </row>
  </sheetData>
  <mergeCells count="22">
    <mergeCell ref="A3:A6"/>
    <mergeCell ref="C3:C6"/>
    <mergeCell ref="D3:D6"/>
    <mergeCell ref="E4:E6"/>
    <mergeCell ref="B3:B6"/>
    <mergeCell ref="E3:H3"/>
    <mergeCell ref="H4:H6"/>
    <mergeCell ref="F4:F6"/>
    <mergeCell ref="G4:G6"/>
    <mergeCell ref="Y3:Y6"/>
    <mergeCell ref="S3:X3"/>
    <mergeCell ref="I4:J5"/>
    <mergeCell ref="Q4:T4"/>
    <mergeCell ref="U4:V5"/>
    <mergeCell ref="W4:X5"/>
    <mergeCell ref="Q5:R5"/>
    <mergeCell ref="S5:T5"/>
    <mergeCell ref="K4:P4"/>
    <mergeCell ref="K5:L5"/>
    <mergeCell ref="M5:N5"/>
    <mergeCell ref="O5:P5"/>
    <mergeCell ref="I3:R3"/>
  </mergeCells>
  <phoneticPr fontId="26" type="noConversion"/>
  <pageMargins left="0.69972223043441772" right="0.69972223043441772" top="0.75" bottom="0.75" header="0.30000001192092896" footer="0.30000001192092896"/>
  <pageSetup paperSize="8" scale="49" fitToHeight="0" orientation="landscape" r:id="rId1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B19"/>
  <sheetViews>
    <sheetView zoomScaleNormal="100" workbookViewId="0">
      <selection activeCell="D8" sqref="D8"/>
    </sheetView>
  </sheetViews>
  <sheetFormatPr defaultRowHeight="16.5"/>
  <cols>
    <col min="1" max="1" width="4.875" style="41" customWidth="1"/>
    <col min="2" max="2" width="8.25" style="41" bestFit="1" customWidth="1"/>
    <col min="3" max="3" width="21.375" style="41" bestFit="1" customWidth="1"/>
    <col min="4" max="4" width="22.25" style="41" bestFit="1" customWidth="1"/>
    <col min="5" max="5" width="9" style="41"/>
    <col min="6" max="6" width="8.875" style="41" bestFit="1" customWidth="1"/>
    <col min="7" max="7" width="14.25" style="41" bestFit="1" customWidth="1"/>
    <col min="8" max="8" width="10.5" style="41" customWidth="1"/>
    <col min="9" max="9" width="6.375" style="41" bestFit="1" customWidth="1"/>
    <col min="10" max="10" width="13.375" style="41" customWidth="1"/>
    <col min="11" max="11" width="6.375" style="41" bestFit="1" customWidth="1"/>
    <col min="12" max="12" width="11.875" style="41" bestFit="1" customWidth="1"/>
    <col min="13" max="13" width="6.375" style="41" bestFit="1" customWidth="1"/>
    <col min="14" max="14" width="11.875" style="41" bestFit="1" customWidth="1"/>
    <col min="15" max="15" width="6.375" style="41" bestFit="1" customWidth="1"/>
    <col min="16" max="16" width="11.375" style="41" bestFit="1" customWidth="1"/>
    <col min="17" max="17" width="6.375" style="41" bestFit="1" customWidth="1"/>
    <col min="18" max="18" width="11.375" style="41" bestFit="1" customWidth="1"/>
    <col min="19" max="19" width="6.625" style="41" bestFit="1" customWidth="1"/>
    <col min="20" max="20" width="11.375" style="41" bestFit="1" customWidth="1"/>
    <col min="21" max="21" width="6.625" style="41" bestFit="1" customWidth="1"/>
    <col min="22" max="22" width="13.5" style="41" bestFit="1" customWidth="1"/>
    <col min="23" max="23" width="6.625" style="41" bestFit="1" customWidth="1"/>
    <col min="24" max="24" width="13.5" style="41" bestFit="1" customWidth="1"/>
    <col min="25" max="26" width="9" style="41"/>
    <col min="27" max="27" width="9" style="41" bestFit="1" customWidth="1"/>
    <col min="28" max="16384" width="9" style="41"/>
  </cols>
  <sheetData>
    <row r="1" spans="1:28" ht="26.25">
      <c r="A1" s="2" t="s">
        <v>292</v>
      </c>
      <c r="B1" s="207"/>
      <c r="C1" s="207"/>
      <c r="D1" s="207"/>
      <c r="E1" s="207"/>
      <c r="F1" s="207"/>
      <c r="G1" s="207"/>
      <c r="H1" s="207"/>
      <c r="I1" s="207"/>
      <c r="J1" s="208"/>
      <c r="K1" s="208"/>
      <c r="L1" s="208"/>
      <c r="M1" s="208"/>
      <c r="N1" s="208"/>
      <c r="O1" s="208"/>
      <c r="P1" s="208"/>
      <c r="Q1" s="208"/>
      <c r="R1" s="208"/>
      <c r="S1" s="209"/>
      <c r="T1" s="209"/>
      <c r="U1" s="209"/>
      <c r="V1" s="209"/>
      <c r="W1" s="209"/>
      <c r="X1" s="210" t="s">
        <v>57</v>
      </c>
    </row>
    <row r="2" spans="1:28">
      <c r="A2" s="41" t="str">
        <f>총괄!A2</f>
        <v>(기준 : 2026.01.)</v>
      </c>
      <c r="B2" s="211"/>
      <c r="C2" s="211"/>
      <c r="D2" s="211"/>
      <c r="E2" s="211"/>
      <c r="F2" s="211"/>
      <c r="G2" s="211"/>
      <c r="H2" s="211"/>
      <c r="J2" s="208"/>
      <c r="K2" s="208"/>
      <c r="L2" s="208"/>
      <c r="M2" s="208"/>
      <c r="N2" s="208"/>
      <c r="O2" s="208"/>
      <c r="P2" s="208"/>
      <c r="Q2" s="208"/>
      <c r="R2" s="208"/>
      <c r="S2" s="209"/>
      <c r="T2" s="209"/>
      <c r="U2" s="209"/>
      <c r="V2" s="209"/>
      <c r="W2" s="209"/>
      <c r="X2" s="210"/>
    </row>
    <row r="3" spans="1:28" ht="16.5" customHeight="1">
      <c r="A3" s="779" t="s">
        <v>139</v>
      </c>
      <c r="B3" s="779" t="s">
        <v>52</v>
      </c>
      <c r="C3" s="779" t="s">
        <v>119</v>
      </c>
      <c r="D3" s="779" t="s">
        <v>134</v>
      </c>
      <c r="E3" s="781" t="s">
        <v>210</v>
      </c>
      <c r="F3" s="782"/>
      <c r="G3" s="782"/>
      <c r="H3" s="783"/>
      <c r="I3" s="774" t="s">
        <v>135</v>
      </c>
      <c r="J3" s="778"/>
      <c r="K3" s="778"/>
      <c r="L3" s="778"/>
      <c r="M3" s="778"/>
      <c r="N3" s="778"/>
      <c r="O3" s="778"/>
      <c r="P3" s="778"/>
      <c r="Q3" s="778"/>
      <c r="R3" s="778"/>
      <c r="S3" s="772" t="s">
        <v>49</v>
      </c>
      <c r="T3" s="773"/>
      <c r="U3" s="773"/>
      <c r="V3" s="773"/>
      <c r="W3" s="773"/>
      <c r="X3" s="773"/>
      <c r="Y3" s="771" t="s">
        <v>121</v>
      </c>
    </row>
    <row r="4" spans="1:28" ht="16.5" customHeight="1">
      <c r="A4" s="773"/>
      <c r="B4" s="773"/>
      <c r="C4" s="773"/>
      <c r="D4" s="773"/>
      <c r="E4" s="780" t="s">
        <v>58</v>
      </c>
      <c r="F4" s="780" t="s">
        <v>136</v>
      </c>
      <c r="G4" s="780" t="s">
        <v>138</v>
      </c>
      <c r="H4" s="784" t="s">
        <v>654</v>
      </c>
      <c r="I4" s="774" t="s">
        <v>137</v>
      </c>
      <c r="J4" s="774"/>
      <c r="K4" s="777" t="s">
        <v>205</v>
      </c>
      <c r="L4" s="777"/>
      <c r="M4" s="777"/>
      <c r="N4" s="777"/>
      <c r="O4" s="777"/>
      <c r="P4" s="777"/>
      <c r="Q4" s="775" t="s">
        <v>36</v>
      </c>
      <c r="R4" s="775"/>
      <c r="S4" s="775"/>
      <c r="T4" s="775"/>
      <c r="U4" s="772" t="s">
        <v>69</v>
      </c>
      <c r="V4" s="772"/>
      <c r="W4" s="772" t="s">
        <v>137</v>
      </c>
      <c r="X4" s="772"/>
      <c r="Y4" s="771"/>
    </row>
    <row r="5" spans="1:28">
      <c r="A5" s="773"/>
      <c r="B5" s="773"/>
      <c r="C5" s="773"/>
      <c r="D5" s="773"/>
      <c r="E5" s="780"/>
      <c r="F5" s="780"/>
      <c r="G5" s="780"/>
      <c r="H5" s="785"/>
      <c r="I5" s="774"/>
      <c r="J5" s="774"/>
      <c r="K5" s="777" t="s">
        <v>137</v>
      </c>
      <c r="L5" s="777"/>
      <c r="M5" s="777" t="s">
        <v>50</v>
      </c>
      <c r="N5" s="777"/>
      <c r="O5" s="777" t="s">
        <v>33</v>
      </c>
      <c r="P5" s="777"/>
      <c r="Q5" s="776" t="s">
        <v>73</v>
      </c>
      <c r="R5" s="776"/>
      <c r="S5" s="772" t="s">
        <v>206</v>
      </c>
      <c r="T5" s="772"/>
      <c r="U5" s="772"/>
      <c r="V5" s="772"/>
      <c r="W5" s="772"/>
      <c r="X5" s="772"/>
      <c r="Y5" s="771"/>
    </row>
    <row r="6" spans="1:28">
      <c r="A6" s="773"/>
      <c r="B6" s="773"/>
      <c r="C6" s="773"/>
      <c r="D6" s="773"/>
      <c r="E6" s="780"/>
      <c r="F6" s="780"/>
      <c r="G6" s="780"/>
      <c r="H6" s="786"/>
      <c r="I6" s="212" t="s">
        <v>136</v>
      </c>
      <c r="J6" s="212" t="s">
        <v>138</v>
      </c>
      <c r="K6" s="213" t="s">
        <v>136</v>
      </c>
      <c r="L6" s="213" t="s">
        <v>138</v>
      </c>
      <c r="M6" s="213" t="s">
        <v>136</v>
      </c>
      <c r="N6" s="213" t="s">
        <v>138</v>
      </c>
      <c r="O6" s="213" t="s">
        <v>136</v>
      </c>
      <c r="P6" s="213" t="s">
        <v>138</v>
      </c>
      <c r="Q6" s="214" t="s">
        <v>136</v>
      </c>
      <c r="R6" s="214" t="s">
        <v>138</v>
      </c>
      <c r="S6" s="215" t="s">
        <v>136</v>
      </c>
      <c r="T6" s="215" t="s">
        <v>138</v>
      </c>
      <c r="U6" s="215" t="s">
        <v>136</v>
      </c>
      <c r="V6" s="215" t="s">
        <v>138</v>
      </c>
      <c r="W6" s="215" t="s">
        <v>136</v>
      </c>
      <c r="X6" s="215" t="s">
        <v>138</v>
      </c>
      <c r="Y6" s="771"/>
    </row>
    <row r="7" spans="1:28" s="1" customFormat="1">
      <c r="A7" s="216"/>
      <c r="B7" s="216" t="s">
        <v>122</v>
      </c>
      <c r="C7" s="216"/>
      <c r="D7" s="216"/>
      <c r="E7" s="216"/>
      <c r="F7" s="217">
        <f t="shared" ref="F7:X7" si="0">SUM(F8:F9)</f>
        <v>2</v>
      </c>
      <c r="G7" s="376">
        <f t="shared" si="0"/>
        <v>64940.5</v>
      </c>
      <c r="H7" s="217"/>
      <c r="I7" s="217">
        <f t="shared" si="0"/>
        <v>2</v>
      </c>
      <c r="J7" s="376">
        <f t="shared" si="0"/>
        <v>64940.5</v>
      </c>
      <c r="K7" s="217">
        <f t="shared" si="0"/>
        <v>2</v>
      </c>
      <c r="L7" s="376">
        <f t="shared" si="0"/>
        <v>64940.5</v>
      </c>
      <c r="M7" s="217">
        <f t="shared" si="0"/>
        <v>2</v>
      </c>
      <c r="N7" s="376">
        <f t="shared" si="0"/>
        <v>64940.5</v>
      </c>
      <c r="O7" s="217">
        <f t="shared" si="0"/>
        <v>0</v>
      </c>
      <c r="P7" s="217">
        <f t="shared" si="0"/>
        <v>0</v>
      </c>
      <c r="Q7" s="217">
        <f t="shared" si="0"/>
        <v>0</v>
      </c>
      <c r="R7" s="217">
        <f t="shared" si="0"/>
        <v>0</v>
      </c>
      <c r="S7" s="217">
        <f t="shared" si="0"/>
        <v>0</v>
      </c>
      <c r="T7" s="217">
        <f t="shared" si="0"/>
        <v>0</v>
      </c>
      <c r="U7" s="217">
        <f t="shared" si="0"/>
        <v>0</v>
      </c>
      <c r="V7" s="217">
        <f t="shared" si="0"/>
        <v>0</v>
      </c>
      <c r="W7" s="217">
        <f t="shared" si="0"/>
        <v>0</v>
      </c>
      <c r="X7" s="217">
        <f t="shared" si="0"/>
        <v>0</v>
      </c>
      <c r="Y7" s="6"/>
      <c r="Z7" s="68">
        <f t="shared" ref="Z7" si="1">G7-J7-X7</f>
        <v>0</v>
      </c>
      <c r="AA7" s="68">
        <f t="shared" ref="AA7" si="2">F7-I7-W7</f>
        <v>0</v>
      </c>
      <c r="AB7" s="4"/>
    </row>
    <row r="8" spans="1:28" s="222" customFormat="1">
      <c r="A8" s="22">
        <v>1</v>
      </c>
      <c r="B8" s="22" t="s">
        <v>122</v>
      </c>
      <c r="C8" s="218" t="s">
        <v>219</v>
      </c>
      <c r="D8" s="219" t="s">
        <v>428</v>
      </c>
      <c r="E8" s="220" t="s">
        <v>614</v>
      </c>
      <c r="F8" s="23">
        <v>1</v>
      </c>
      <c r="G8" s="377">
        <v>4891.2</v>
      </c>
      <c r="H8" s="23"/>
      <c r="I8" s="23">
        <f>K8+Q8</f>
        <v>1</v>
      </c>
      <c r="J8" s="378">
        <f>L8+R8</f>
        <v>4891.2</v>
      </c>
      <c r="K8" s="24">
        <f>M8+O8</f>
        <v>1</v>
      </c>
      <c r="L8" s="378">
        <f>N8+P8</f>
        <v>4891.2</v>
      </c>
      <c r="M8" s="23">
        <v>1</v>
      </c>
      <c r="N8" s="378">
        <v>4891.2</v>
      </c>
      <c r="O8" s="23">
        <v>0</v>
      </c>
      <c r="P8" s="24">
        <v>0</v>
      </c>
      <c r="Q8" s="23">
        <v>0</v>
      </c>
      <c r="R8" s="24">
        <v>0</v>
      </c>
      <c r="S8" s="23">
        <v>0</v>
      </c>
      <c r="T8" s="24">
        <v>0</v>
      </c>
      <c r="U8" s="23">
        <v>0</v>
      </c>
      <c r="V8" s="24">
        <v>0</v>
      </c>
      <c r="W8" s="24">
        <f>S8+U8</f>
        <v>0</v>
      </c>
      <c r="X8" s="24">
        <f>T8+V8</f>
        <v>0</v>
      </c>
      <c r="Y8" s="221"/>
      <c r="Z8" s="68">
        <f t="shared" ref="Z8:Z9" si="3">G8-J8-X8</f>
        <v>0</v>
      </c>
      <c r="AA8" s="68">
        <f t="shared" ref="AA8:AA9" si="4">F8-I8-W8</f>
        <v>0</v>
      </c>
      <c r="AB8" s="7"/>
    </row>
    <row r="9" spans="1:28" s="222" customFormat="1">
      <c r="A9" s="22">
        <v>2</v>
      </c>
      <c r="B9" s="22" t="s">
        <v>122</v>
      </c>
      <c r="C9" s="218" t="s">
        <v>571</v>
      </c>
      <c r="D9" s="219" t="s">
        <v>672</v>
      </c>
      <c r="E9" s="220" t="s">
        <v>251</v>
      </c>
      <c r="F9" s="23">
        <v>1</v>
      </c>
      <c r="G9" s="203">
        <v>60049.3</v>
      </c>
      <c r="H9" s="203"/>
      <c r="I9" s="23">
        <f>K9</f>
        <v>1</v>
      </c>
      <c r="J9" s="202">
        <f>L9</f>
        <v>60049.3</v>
      </c>
      <c r="K9" s="24">
        <f>M9+O9</f>
        <v>1</v>
      </c>
      <c r="L9" s="202">
        <f>N9+P9</f>
        <v>60049.3</v>
      </c>
      <c r="M9" s="23">
        <v>1</v>
      </c>
      <c r="N9" s="202">
        <f>G9</f>
        <v>60049.3</v>
      </c>
      <c r="O9" s="23">
        <v>0</v>
      </c>
      <c r="P9" s="24">
        <v>0</v>
      </c>
      <c r="Q9" s="23">
        <v>0</v>
      </c>
      <c r="R9" s="24">
        <v>0</v>
      </c>
      <c r="S9" s="23">
        <v>0</v>
      </c>
      <c r="T9" s="24">
        <v>0</v>
      </c>
      <c r="U9" s="23">
        <v>0</v>
      </c>
      <c r="V9" s="24">
        <v>0</v>
      </c>
      <c r="W9" s="24">
        <f>S9+U9</f>
        <v>0</v>
      </c>
      <c r="X9" s="24">
        <f>T9+V9</f>
        <v>0</v>
      </c>
      <c r="Y9" s="221"/>
      <c r="Z9" s="68">
        <f t="shared" si="3"/>
        <v>0</v>
      </c>
      <c r="AA9" s="68">
        <f t="shared" si="4"/>
        <v>0</v>
      </c>
      <c r="AB9" s="7"/>
    </row>
    <row r="15" spans="1:28">
      <c r="F15" s="223"/>
      <c r="G15" s="224"/>
      <c r="H15" s="224"/>
      <c r="I15" s="223"/>
      <c r="J15" s="224"/>
      <c r="K15" s="223"/>
      <c r="L15" s="223"/>
    </row>
    <row r="16" spans="1:28">
      <c r="F16" s="223"/>
      <c r="G16" s="224"/>
      <c r="H16" s="224"/>
      <c r="I16" s="223"/>
      <c r="J16" s="224"/>
    </row>
    <row r="17" spans="4:10">
      <c r="F17" s="223"/>
      <c r="G17" s="224"/>
      <c r="H17" s="224"/>
      <c r="I17" s="223"/>
      <c r="J17" s="224"/>
    </row>
    <row r="18" spans="4:10">
      <c r="F18" s="224"/>
      <c r="G18" s="224"/>
      <c r="H18" s="224"/>
      <c r="I18" s="224"/>
      <c r="J18" s="224"/>
    </row>
    <row r="19" spans="4:10">
      <c r="D19" s="223"/>
    </row>
  </sheetData>
  <mergeCells count="22">
    <mergeCell ref="A3:A6"/>
    <mergeCell ref="C3:C6"/>
    <mergeCell ref="D3:D6"/>
    <mergeCell ref="E4:E6"/>
    <mergeCell ref="B3:B6"/>
    <mergeCell ref="E3:H3"/>
    <mergeCell ref="H4:H6"/>
    <mergeCell ref="F4:F6"/>
    <mergeCell ref="G4:G6"/>
    <mergeCell ref="Y3:Y6"/>
    <mergeCell ref="S3:X3"/>
    <mergeCell ref="I4:J5"/>
    <mergeCell ref="Q4:T4"/>
    <mergeCell ref="U4:V5"/>
    <mergeCell ref="W4:X5"/>
    <mergeCell ref="Q5:R5"/>
    <mergeCell ref="S5:T5"/>
    <mergeCell ref="K4:P4"/>
    <mergeCell ref="K5:L5"/>
    <mergeCell ref="M5:N5"/>
    <mergeCell ref="O5:P5"/>
    <mergeCell ref="I3:R3"/>
  </mergeCells>
  <phoneticPr fontId="26" type="noConversion"/>
  <pageMargins left="0.69972223043441772" right="0.69972223043441772" top="0.75" bottom="0.75" header="0.30000001192092896" footer="0.30000001192092896"/>
  <pageSetup paperSize="9" orientation="portrait" horizontalDpi="4294967293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A22"/>
  <sheetViews>
    <sheetView zoomScaleNormal="100" workbookViewId="0">
      <pane ySplit="6" topLeftCell="A7" activePane="bottomLeft" state="frozen"/>
      <selection activeCell="F37" sqref="F37"/>
      <selection pane="bottomLeft" activeCell="V15" sqref="V15"/>
    </sheetView>
  </sheetViews>
  <sheetFormatPr defaultRowHeight="16.5"/>
  <cols>
    <col min="1" max="1" width="5" style="15" bestFit="1" customWidth="1"/>
    <col min="2" max="2" width="9" style="15"/>
    <col min="3" max="3" width="15.75" style="15" customWidth="1"/>
    <col min="4" max="4" width="17.875" style="15" customWidth="1"/>
    <col min="5" max="5" width="9.75" style="15" bestFit="1" customWidth="1"/>
    <col min="6" max="6" width="6.625" style="15" bestFit="1" customWidth="1"/>
    <col min="7" max="7" width="12" style="15" bestFit="1" customWidth="1"/>
    <col min="8" max="8" width="10.5" style="15" customWidth="1"/>
    <col min="9" max="9" width="6.375" style="15" bestFit="1" customWidth="1"/>
    <col min="10" max="10" width="10.625" style="15" bestFit="1" customWidth="1"/>
    <col min="11" max="11" width="6.375" style="15" bestFit="1" customWidth="1"/>
    <col min="12" max="12" width="10.625" style="15" bestFit="1" customWidth="1"/>
    <col min="13" max="13" width="6.375" style="15" bestFit="1" customWidth="1"/>
    <col min="14" max="14" width="9.25" style="15" bestFit="1" customWidth="1"/>
    <col min="15" max="15" width="6.375" style="15" bestFit="1" customWidth="1"/>
    <col min="16" max="16" width="10.625" style="15" bestFit="1" customWidth="1"/>
    <col min="17" max="17" width="6.375" style="15" bestFit="1" customWidth="1"/>
    <col min="18" max="18" width="10" style="15" bestFit="1" customWidth="1"/>
    <col min="19" max="19" width="6.375" style="15" bestFit="1" customWidth="1"/>
    <col min="20" max="20" width="9" style="15" bestFit="1" customWidth="1"/>
    <col min="21" max="21" width="6.375" style="15" bestFit="1" customWidth="1"/>
    <col min="22" max="22" width="11.875" style="15" bestFit="1" customWidth="1"/>
    <col min="23" max="23" width="6.375" style="15" bestFit="1" customWidth="1"/>
    <col min="24" max="24" width="11.875" style="15" bestFit="1" customWidth="1"/>
    <col min="25" max="16383" width="9" style="15"/>
    <col min="16384" max="16384" width="8.875" style="15"/>
  </cols>
  <sheetData>
    <row r="1" spans="1:27" ht="26.25">
      <c r="A1" s="14" t="s">
        <v>291</v>
      </c>
      <c r="B1" s="172"/>
      <c r="C1" s="172"/>
      <c r="D1" s="172"/>
      <c r="E1" s="172"/>
      <c r="F1" s="172"/>
      <c r="G1" s="172"/>
      <c r="H1" s="172"/>
      <c r="I1" s="172"/>
      <c r="J1" s="174"/>
      <c r="K1" s="174"/>
      <c r="L1" s="174"/>
      <c r="M1" s="174"/>
      <c r="N1" s="174"/>
      <c r="O1" s="174"/>
      <c r="P1" s="174"/>
      <c r="Q1" s="174"/>
      <c r="R1" s="174"/>
      <c r="S1" s="175"/>
      <c r="T1" s="175"/>
      <c r="U1" s="175"/>
      <c r="V1" s="175"/>
      <c r="W1" s="175"/>
      <c r="X1" s="176" t="s">
        <v>57</v>
      </c>
    </row>
    <row r="2" spans="1:27">
      <c r="A2" s="15" t="str">
        <f>총괄!A2</f>
        <v>(기준 : 2026.01.)</v>
      </c>
      <c r="B2" s="177"/>
      <c r="C2" s="177"/>
      <c r="D2" s="177"/>
      <c r="E2" s="177"/>
      <c r="F2" s="177"/>
      <c r="G2" s="177"/>
      <c r="H2" s="177"/>
      <c r="J2" s="174"/>
      <c r="K2" s="174"/>
      <c r="L2" s="174"/>
      <c r="M2" s="174"/>
      <c r="N2" s="174"/>
      <c r="O2" s="174"/>
      <c r="P2" s="174"/>
      <c r="Q2" s="174"/>
      <c r="R2" s="174"/>
      <c r="S2" s="175"/>
      <c r="T2" s="175"/>
      <c r="U2" s="175"/>
      <c r="V2" s="175"/>
      <c r="W2" s="175"/>
      <c r="X2" s="176"/>
    </row>
    <row r="3" spans="1:27" ht="16.5" customHeight="1">
      <c r="A3" s="762" t="s">
        <v>139</v>
      </c>
      <c r="B3" s="762" t="s">
        <v>52</v>
      </c>
      <c r="C3" s="762" t="s">
        <v>119</v>
      </c>
      <c r="D3" s="762" t="s">
        <v>134</v>
      </c>
      <c r="E3" s="764" t="s">
        <v>210</v>
      </c>
      <c r="F3" s="765"/>
      <c r="G3" s="765"/>
      <c r="H3" s="766"/>
      <c r="I3" s="757" t="s">
        <v>135</v>
      </c>
      <c r="J3" s="761"/>
      <c r="K3" s="761"/>
      <c r="L3" s="761"/>
      <c r="M3" s="761"/>
      <c r="N3" s="761"/>
      <c r="O3" s="761"/>
      <c r="P3" s="761"/>
      <c r="Q3" s="761"/>
      <c r="R3" s="761"/>
      <c r="S3" s="755" t="s">
        <v>49</v>
      </c>
      <c r="T3" s="756"/>
      <c r="U3" s="756"/>
      <c r="V3" s="756"/>
      <c r="W3" s="756"/>
      <c r="X3" s="756"/>
      <c r="Y3" s="754" t="s">
        <v>121</v>
      </c>
    </row>
    <row r="4" spans="1:27" ht="16.5" customHeight="1">
      <c r="A4" s="756"/>
      <c r="B4" s="756"/>
      <c r="C4" s="756"/>
      <c r="D4" s="756"/>
      <c r="E4" s="763" t="s">
        <v>58</v>
      </c>
      <c r="F4" s="763" t="s">
        <v>136</v>
      </c>
      <c r="G4" s="763" t="s">
        <v>138</v>
      </c>
      <c r="H4" s="787" t="s">
        <v>654</v>
      </c>
      <c r="I4" s="757" t="s">
        <v>137</v>
      </c>
      <c r="J4" s="757"/>
      <c r="K4" s="760" t="s">
        <v>205</v>
      </c>
      <c r="L4" s="760"/>
      <c r="M4" s="760"/>
      <c r="N4" s="760"/>
      <c r="O4" s="760"/>
      <c r="P4" s="760"/>
      <c r="Q4" s="758" t="s">
        <v>36</v>
      </c>
      <c r="R4" s="758"/>
      <c r="S4" s="758"/>
      <c r="T4" s="758"/>
      <c r="U4" s="755" t="s">
        <v>69</v>
      </c>
      <c r="V4" s="755"/>
      <c r="W4" s="755" t="s">
        <v>137</v>
      </c>
      <c r="X4" s="755"/>
      <c r="Y4" s="754"/>
    </row>
    <row r="5" spans="1:27">
      <c r="A5" s="756"/>
      <c r="B5" s="756"/>
      <c r="C5" s="756"/>
      <c r="D5" s="756"/>
      <c r="E5" s="763"/>
      <c r="F5" s="763"/>
      <c r="G5" s="763"/>
      <c r="H5" s="788"/>
      <c r="I5" s="757"/>
      <c r="J5" s="757"/>
      <c r="K5" s="760" t="s">
        <v>137</v>
      </c>
      <c r="L5" s="760"/>
      <c r="M5" s="760" t="s">
        <v>50</v>
      </c>
      <c r="N5" s="760"/>
      <c r="O5" s="760" t="s">
        <v>33</v>
      </c>
      <c r="P5" s="760"/>
      <c r="Q5" s="759" t="s">
        <v>73</v>
      </c>
      <c r="R5" s="759"/>
      <c r="S5" s="755" t="s">
        <v>206</v>
      </c>
      <c r="T5" s="755"/>
      <c r="U5" s="755"/>
      <c r="V5" s="755"/>
      <c r="W5" s="755"/>
      <c r="X5" s="755"/>
      <c r="Y5" s="754"/>
    </row>
    <row r="6" spans="1:27">
      <c r="A6" s="756"/>
      <c r="B6" s="756"/>
      <c r="C6" s="756"/>
      <c r="D6" s="756"/>
      <c r="E6" s="763"/>
      <c r="F6" s="763"/>
      <c r="G6" s="763"/>
      <c r="H6" s="789"/>
      <c r="I6" s="180" t="s">
        <v>136</v>
      </c>
      <c r="J6" s="180" t="s">
        <v>138</v>
      </c>
      <c r="K6" s="181" t="s">
        <v>136</v>
      </c>
      <c r="L6" s="181" t="s">
        <v>138</v>
      </c>
      <c r="M6" s="181" t="s">
        <v>136</v>
      </c>
      <c r="N6" s="181" t="s">
        <v>138</v>
      </c>
      <c r="O6" s="181" t="s">
        <v>136</v>
      </c>
      <c r="P6" s="181" t="s">
        <v>138</v>
      </c>
      <c r="Q6" s="182" t="s">
        <v>136</v>
      </c>
      <c r="R6" s="182" t="s">
        <v>138</v>
      </c>
      <c r="S6" s="183" t="s">
        <v>836</v>
      </c>
      <c r="T6" s="183" t="s">
        <v>138</v>
      </c>
      <c r="U6" s="183" t="s">
        <v>136</v>
      </c>
      <c r="V6" s="183" t="s">
        <v>138</v>
      </c>
      <c r="W6" s="183" t="s">
        <v>136</v>
      </c>
      <c r="X6" s="183" t="s">
        <v>138</v>
      </c>
      <c r="Y6" s="754"/>
    </row>
    <row r="7" spans="1:27" s="12" customFormat="1">
      <c r="A7" s="225"/>
      <c r="B7" s="225" t="s">
        <v>122</v>
      </c>
      <c r="C7" s="225"/>
      <c r="D7" s="225"/>
      <c r="E7" s="225"/>
      <c r="F7" s="226">
        <f>SUM(F8:F66)</f>
        <v>11</v>
      </c>
      <c r="G7" s="227">
        <f>SUM(G8:G85)</f>
        <v>97569.700000000012</v>
      </c>
      <c r="H7" s="227"/>
      <c r="I7" s="226">
        <f>SUM(I8:I30)</f>
        <v>1</v>
      </c>
      <c r="J7" s="226">
        <f>SUM(J8:J39)</f>
        <v>58788</v>
      </c>
      <c r="K7" s="226">
        <f>SUM(K8:K37)</f>
        <v>1</v>
      </c>
      <c r="L7" s="226">
        <f>SUM(L8:L52)</f>
        <v>58788</v>
      </c>
      <c r="M7" s="226">
        <f>SUM(M8:M87)</f>
        <v>1</v>
      </c>
      <c r="N7" s="226">
        <f>SUM(N8:N120)</f>
        <v>58788</v>
      </c>
      <c r="O7" s="226">
        <f t="shared" ref="O7:X7" si="0">SUM(O8:O11)</f>
        <v>0</v>
      </c>
      <c r="P7" s="226">
        <f t="shared" si="0"/>
        <v>0</v>
      </c>
      <c r="Q7" s="226">
        <f t="shared" si="0"/>
        <v>0</v>
      </c>
      <c r="R7" s="226">
        <f t="shared" si="0"/>
        <v>0</v>
      </c>
      <c r="S7" s="226">
        <f>SUM(S8:S40)</f>
        <v>3</v>
      </c>
      <c r="T7" s="227">
        <f>SUM(T8:T38)</f>
        <v>16251.2</v>
      </c>
      <c r="U7" s="226">
        <f>SUM(U8:U29)</f>
        <v>7</v>
      </c>
      <c r="V7" s="227">
        <f>SUM(V8:V38)</f>
        <v>22530.5</v>
      </c>
      <c r="W7" s="226">
        <f>SUM(W8:W29)</f>
        <v>10</v>
      </c>
      <c r="X7" s="227">
        <f>SUM(X8:X38)</f>
        <v>38781.700000000004</v>
      </c>
      <c r="Y7" s="18"/>
      <c r="Z7" s="68">
        <f t="shared" ref="Z7:Z8" si="1">G7-J7-X7</f>
        <v>0</v>
      </c>
      <c r="AA7" s="68">
        <f t="shared" ref="AA7:AA8" si="2">F7-I7-W7</f>
        <v>0</v>
      </c>
    </row>
    <row r="8" spans="1:27" s="20" customFormat="1">
      <c r="A8" s="228">
        <v>1</v>
      </c>
      <c r="B8" s="228" t="s">
        <v>272</v>
      </c>
      <c r="C8" s="228" t="s">
        <v>280</v>
      </c>
      <c r="D8" s="228" t="s">
        <v>673</v>
      </c>
      <c r="E8" s="228" t="s">
        <v>706</v>
      </c>
      <c r="F8" s="229">
        <v>1</v>
      </c>
      <c r="G8" s="230">
        <v>1549.2</v>
      </c>
      <c r="H8" s="230"/>
      <c r="I8" s="23">
        <f t="shared" ref="I8:J10" si="3">K8+Q8</f>
        <v>0</v>
      </c>
      <c r="J8" s="24">
        <f t="shared" si="3"/>
        <v>0</v>
      </c>
      <c r="K8" s="24">
        <f t="shared" ref="K8:L10" si="4">M8+O8</f>
        <v>0</v>
      </c>
      <c r="L8" s="24">
        <f t="shared" si="4"/>
        <v>0</v>
      </c>
      <c r="M8" s="229"/>
      <c r="N8" s="229"/>
      <c r="O8" s="229"/>
      <c r="P8" s="229"/>
      <c r="Q8" s="229"/>
      <c r="R8" s="229"/>
      <c r="S8" s="229">
        <v>1</v>
      </c>
      <c r="T8" s="378">
        <v>1549.2</v>
      </c>
      <c r="U8" s="229">
        <v>0</v>
      </c>
      <c r="V8" s="229">
        <v>0</v>
      </c>
      <c r="W8" s="24">
        <f t="shared" ref="W8:X18" si="5">S8+U8</f>
        <v>1</v>
      </c>
      <c r="X8" s="378">
        <f t="shared" si="5"/>
        <v>1549.2</v>
      </c>
      <c r="Y8" s="38"/>
      <c r="Z8" s="67">
        <f t="shared" si="1"/>
        <v>0</v>
      </c>
      <c r="AA8" s="67">
        <f t="shared" si="2"/>
        <v>0</v>
      </c>
    </row>
    <row r="9" spans="1:27" s="277" customFormat="1">
      <c r="A9" s="467">
        <v>2</v>
      </c>
      <c r="B9" s="467" t="s">
        <v>257</v>
      </c>
      <c r="C9" s="468" t="s">
        <v>704</v>
      </c>
      <c r="D9" s="468" t="s">
        <v>705</v>
      </c>
      <c r="E9" s="467" t="s">
        <v>699</v>
      </c>
      <c r="F9" s="469">
        <v>1</v>
      </c>
      <c r="G9" s="470">
        <v>5659</v>
      </c>
      <c r="H9" s="470"/>
      <c r="I9" s="190">
        <f t="shared" si="3"/>
        <v>0</v>
      </c>
      <c r="J9" s="193">
        <f t="shared" si="3"/>
        <v>0</v>
      </c>
      <c r="K9" s="193">
        <f t="shared" si="4"/>
        <v>0</v>
      </c>
      <c r="L9" s="193">
        <f t="shared" si="4"/>
        <v>0</v>
      </c>
      <c r="M9" s="469"/>
      <c r="N9" s="469"/>
      <c r="O9" s="469"/>
      <c r="P9" s="469"/>
      <c r="Q9" s="469"/>
      <c r="R9" s="469"/>
      <c r="S9" s="469">
        <v>1</v>
      </c>
      <c r="T9" s="192">
        <v>5659</v>
      </c>
      <c r="U9" s="469">
        <v>0</v>
      </c>
      <c r="V9" s="192">
        <v>0</v>
      </c>
      <c r="W9" s="24">
        <f t="shared" si="5"/>
        <v>1</v>
      </c>
      <c r="X9" s="192">
        <f t="shared" si="5"/>
        <v>5659</v>
      </c>
      <c r="Y9" s="471"/>
    </row>
    <row r="10" spans="1:27">
      <c r="A10" s="467">
        <v>3</v>
      </c>
      <c r="B10" s="467" t="s">
        <v>257</v>
      </c>
      <c r="C10" s="468" t="s">
        <v>781</v>
      </c>
      <c r="D10" s="468" t="s">
        <v>782</v>
      </c>
      <c r="E10" s="467" t="s">
        <v>783</v>
      </c>
      <c r="F10" s="469">
        <v>1</v>
      </c>
      <c r="G10" s="470">
        <v>9043</v>
      </c>
      <c r="H10" s="470"/>
      <c r="I10" s="190">
        <f t="shared" si="3"/>
        <v>0</v>
      </c>
      <c r="J10" s="193">
        <f t="shared" si="3"/>
        <v>0</v>
      </c>
      <c r="K10" s="193">
        <f t="shared" si="4"/>
        <v>0</v>
      </c>
      <c r="L10" s="193">
        <f t="shared" si="4"/>
        <v>0</v>
      </c>
      <c r="M10" s="469"/>
      <c r="N10" s="469"/>
      <c r="O10" s="469"/>
      <c r="P10" s="469"/>
      <c r="Q10" s="469"/>
      <c r="R10" s="469"/>
      <c r="S10" s="469">
        <v>1</v>
      </c>
      <c r="T10" s="192">
        <v>9043</v>
      </c>
      <c r="U10" s="469">
        <v>0</v>
      </c>
      <c r="V10" s="192">
        <v>0</v>
      </c>
      <c r="W10" s="24">
        <f t="shared" si="5"/>
        <v>1</v>
      </c>
      <c r="X10" s="192">
        <f t="shared" si="5"/>
        <v>9043</v>
      </c>
      <c r="Y10" s="471"/>
    </row>
    <row r="11" spans="1:27">
      <c r="A11" s="467">
        <v>4</v>
      </c>
      <c r="B11" s="467" t="s">
        <v>257</v>
      </c>
      <c r="C11" s="468" t="s">
        <v>796</v>
      </c>
      <c r="D11" s="468" t="s">
        <v>798</v>
      </c>
      <c r="E11" s="467" t="s">
        <v>797</v>
      </c>
      <c r="F11" s="469">
        <v>1</v>
      </c>
      <c r="G11" s="470">
        <v>58788</v>
      </c>
      <c r="H11" s="470"/>
      <c r="I11" s="190">
        <f t="shared" ref="I11" si="6">K11+Q11</f>
        <v>1</v>
      </c>
      <c r="J11" s="193">
        <f t="shared" ref="J11" si="7">L11+R11</f>
        <v>58788</v>
      </c>
      <c r="K11" s="193">
        <f t="shared" ref="K11" si="8">M11+O11</f>
        <v>1</v>
      </c>
      <c r="L11" s="193">
        <f t="shared" ref="L11" si="9">N11+P11</f>
        <v>58788</v>
      </c>
      <c r="M11" s="469">
        <v>1</v>
      </c>
      <c r="N11" s="469">
        <v>58788</v>
      </c>
      <c r="O11" s="469"/>
      <c r="P11" s="469"/>
      <c r="Q11" s="469"/>
      <c r="R11" s="469"/>
      <c r="S11" s="469"/>
      <c r="T11" s="192"/>
      <c r="U11" s="469">
        <v>0</v>
      </c>
      <c r="V11" s="192">
        <v>0</v>
      </c>
      <c r="W11" s="24">
        <f t="shared" si="5"/>
        <v>0</v>
      </c>
      <c r="X11" s="192">
        <f t="shared" ref="X11" si="10">T11+V11</f>
        <v>0</v>
      </c>
      <c r="Y11" s="471"/>
    </row>
    <row r="12" spans="1:27" s="651" customFormat="1">
      <c r="A12" s="646">
        <v>5</v>
      </c>
      <c r="B12" s="646" t="s">
        <v>257</v>
      </c>
      <c r="C12" s="647" t="s">
        <v>823</v>
      </c>
      <c r="D12" s="647" t="s">
        <v>824</v>
      </c>
      <c r="E12" s="646" t="s">
        <v>825</v>
      </c>
      <c r="F12" s="648">
        <v>1</v>
      </c>
      <c r="G12" s="649">
        <v>2406</v>
      </c>
      <c r="H12" s="649"/>
      <c r="I12" s="608">
        <f t="shared" ref="I12" si="11">K12+Q12</f>
        <v>0</v>
      </c>
      <c r="J12" s="609">
        <f t="shared" ref="J12" si="12">L12+R12</f>
        <v>0</v>
      </c>
      <c r="K12" s="609">
        <f t="shared" ref="K12" si="13">M12+O12</f>
        <v>0</v>
      </c>
      <c r="L12" s="609">
        <f t="shared" ref="L12" si="14">N12+P12</f>
        <v>0</v>
      </c>
      <c r="M12" s="648"/>
      <c r="N12" s="648"/>
      <c r="O12" s="648"/>
      <c r="P12" s="648"/>
      <c r="Q12" s="648"/>
      <c r="R12" s="648"/>
      <c r="S12" s="648"/>
      <c r="T12" s="610"/>
      <c r="U12" s="648">
        <v>1</v>
      </c>
      <c r="V12" s="610">
        <v>2406</v>
      </c>
      <c r="W12" s="24">
        <f t="shared" si="5"/>
        <v>1</v>
      </c>
      <c r="X12" s="610">
        <f t="shared" ref="X12" si="15">T12+V12</f>
        <v>2406</v>
      </c>
      <c r="Y12" s="650"/>
    </row>
    <row r="13" spans="1:27" s="651" customFormat="1">
      <c r="A13" s="646">
        <v>6</v>
      </c>
      <c r="B13" s="646" t="s">
        <v>257</v>
      </c>
      <c r="C13" s="647" t="s">
        <v>826</v>
      </c>
      <c r="D13" s="647" t="s">
        <v>829</v>
      </c>
      <c r="E13" s="646" t="s">
        <v>825</v>
      </c>
      <c r="F13" s="648">
        <v>1</v>
      </c>
      <c r="G13" s="649">
        <v>1805.1</v>
      </c>
      <c r="H13" s="649"/>
      <c r="I13" s="608">
        <f t="shared" ref="I13:I15" si="16">K13+Q13</f>
        <v>0</v>
      </c>
      <c r="J13" s="609">
        <f t="shared" ref="J13:J15" si="17">L13+R13</f>
        <v>0</v>
      </c>
      <c r="K13" s="609">
        <f t="shared" ref="K13:K15" si="18">M13+O13</f>
        <v>0</v>
      </c>
      <c r="L13" s="609">
        <f t="shared" ref="L13:L15" si="19">N13+P13</f>
        <v>0</v>
      </c>
      <c r="M13" s="648"/>
      <c r="N13" s="648"/>
      <c r="O13" s="648"/>
      <c r="P13" s="648"/>
      <c r="Q13" s="648"/>
      <c r="R13" s="648"/>
      <c r="S13" s="648"/>
      <c r="T13" s="610"/>
      <c r="U13" s="648">
        <v>1</v>
      </c>
      <c r="V13" s="610">
        <v>1805.1</v>
      </c>
      <c r="W13" s="24">
        <f t="shared" si="5"/>
        <v>1</v>
      </c>
      <c r="X13" s="610">
        <f t="shared" ref="X13:X15" si="20">T13+V13</f>
        <v>1805.1</v>
      </c>
      <c r="Y13" s="650"/>
    </row>
    <row r="14" spans="1:27" s="651" customFormat="1">
      <c r="A14" s="646">
        <v>7</v>
      </c>
      <c r="B14" s="646" t="s">
        <v>257</v>
      </c>
      <c r="C14" s="647" t="s">
        <v>827</v>
      </c>
      <c r="D14" s="647" t="s">
        <v>830</v>
      </c>
      <c r="E14" s="646" t="s">
        <v>825</v>
      </c>
      <c r="F14" s="648">
        <v>1</v>
      </c>
      <c r="G14" s="649">
        <v>2261.1999999999998</v>
      </c>
      <c r="H14" s="649"/>
      <c r="I14" s="608">
        <f t="shared" si="16"/>
        <v>0</v>
      </c>
      <c r="J14" s="609">
        <f t="shared" si="17"/>
        <v>0</v>
      </c>
      <c r="K14" s="609">
        <f t="shared" si="18"/>
        <v>0</v>
      </c>
      <c r="L14" s="609">
        <f t="shared" si="19"/>
        <v>0</v>
      </c>
      <c r="M14" s="648"/>
      <c r="N14" s="648"/>
      <c r="O14" s="648"/>
      <c r="P14" s="648"/>
      <c r="Q14" s="648"/>
      <c r="R14" s="648"/>
      <c r="S14" s="648"/>
      <c r="T14" s="610"/>
      <c r="U14" s="648">
        <v>1</v>
      </c>
      <c r="V14" s="610">
        <v>2261.1999999999998</v>
      </c>
      <c r="W14" s="24">
        <f t="shared" si="5"/>
        <v>1</v>
      </c>
      <c r="X14" s="610">
        <f t="shared" si="20"/>
        <v>2261.1999999999998</v>
      </c>
      <c r="Y14" s="650"/>
    </row>
    <row r="15" spans="1:27" s="651" customFormat="1">
      <c r="A15" s="646">
        <v>8</v>
      </c>
      <c r="B15" s="646" t="s">
        <v>257</v>
      </c>
      <c r="C15" s="647" t="s">
        <v>828</v>
      </c>
      <c r="D15" s="647" t="s">
        <v>831</v>
      </c>
      <c r="E15" s="646" t="s">
        <v>825</v>
      </c>
      <c r="F15" s="648">
        <v>1</v>
      </c>
      <c r="G15" s="649">
        <v>4702.8</v>
      </c>
      <c r="H15" s="649"/>
      <c r="I15" s="608">
        <f t="shared" si="16"/>
        <v>0</v>
      </c>
      <c r="J15" s="609">
        <f t="shared" si="17"/>
        <v>0</v>
      </c>
      <c r="K15" s="609">
        <f t="shared" si="18"/>
        <v>0</v>
      </c>
      <c r="L15" s="609">
        <f t="shared" si="19"/>
        <v>0</v>
      </c>
      <c r="M15" s="648"/>
      <c r="N15" s="648"/>
      <c r="O15" s="648"/>
      <c r="P15" s="648"/>
      <c r="Q15" s="648"/>
      <c r="R15" s="648"/>
      <c r="S15" s="648"/>
      <c r="T15" s="610"/>
      <c r="U15" s="648">
        <v>1</v>
      </c>
      <c r="V15" s="610">
        <v>4702.8</v>
      </c>
      <c r="W15" s="24">
        <f t="shared" si="5"/>
        <v>1</v>
      </c>
      <c r="X15" s="610">
        <f t="shared" si="20"/>
        <v>4702.8</v>
      </c>
      <c r="Y15" s="650"/>
    </row>
    <row r="16" spans="1:27" s="651" customFormat="1">
      <c r="A16" s="646">
        <v>9</v>
      </c>
      <c r="B16" s="646" t="s">
        <v>257</v>
      </c>
      <c r="C16" s="647" t="s">
        <v>832</v>
      </c>
      <c r="D16" s="647" t="s">
        <v>833</v>
      </c>
      <c r="E16" s="646" t="s">
        <v>825</v>
      </c>
      <c r="F16" s="648">
        <v>1</v>
      </c>
      <c r="G16" s="649">
        <v>2877.3</v>
      </c>
      <c r="H16" s="649"/>
      <c r="I16" s="608">
        <f t="shared" ref="I16" si="21">K16+Q16</f>
        <v>0</v>
      </c>
      <c r="J16" s="609">
        <f t="shared" ref="J16" si="22">L16+R16</f>
        <v>0</v>
      </c>
      <c r="K16" s="609">
        <f t="shared" ref="K16" si="23">M16+O16</f>
        <v>0</v>
      </c>
      <c r="L16" s="609">
        <f t="shared" ref="L16" si="24">N16+P16</f>
        <v>0</v>
      </c>
      <c r="M16" s="648"/>
      <c r="N16" s="648"/>
      <c r="O16" s="648"/>
      <c r="P16" s="648"/>
      <c r="Q16" s="648"/>
      <c r="R16" s="648"/>
      <c r="S16" s="648"/>
      <c r="T16" s="610"/>
      <c r="U16" s="648">
        <v>1</v>
      </c>
      <c r="V16" s="610">
        <v>2877.3</v>
      </c>
      <c r="W16" s="24">
        <f t="shared" si="5"/>
        <v>1</v>
      </c>
      <c r="X16" s="610">
        <f t="shared" ref="X16" si="25">T16+V16</f>
        <v>2877.3</v>
      </c>
      <c r="Y16" s="650"/>
    </row>
    <row r="17" spans="1:25" s="651" customFormat="1">
      <c r="A17" s="646">
        <v>10</v>
      </c>
      <c r="B17" s="646" t="s">
        <v>257</v>
      </c>
      <c r="C17" s="647" t="s">
        <v>834</v>
      </c>
      <c r="D17" s="647" t="s">
        <v>843</v>
      </c>
      <c r="E17" s="646" t="s">
        <v>825</v>
      </c>
      <c r="F17" s="648">
        <v>1</v>
      </c>
      <c r="G17" s="649">
        <v>4718.8</v>
      </c>
      <c r="H17" s="649"/>
      <c r="I17" s="608">
        <f t="shared" ref="I17" si="26">K17+Q17</f>
        <v>0</v>
      </c>
      <c r="J17" s="609">
        <f t="shared" ref="J17" si="27">L17+R17</f>
        <v>0</v>
      </c>
      <c r="K17" s="609">
        <f t="shared" ref="K17" si="28">M17+O17</f>
        <v>0</v>
      </c>
      <c r="L17" s="609">
        <f t="shared" ref="L17" si="29">N17+P17</f>
        <v>0</v>
      </c>
      <c r="M17" s="648"/>
      <c r="N17" s="648"/>
      <c r="O17" s="648"/>
      <c r="P17" s="648"/>
      <c r="Q17" s="648"/>
      <c r="R17" s="648"/>
      <c r="S17" s="648"/>
      <c r="T17" s="610"/>
      <c r="U17" s="648">
        <v>1</v>
      </c>
      <c r="V17" s="610">
        <v>4718.8</v>
      </c>
      <c r="W17" s="24">
        <f t="shared" si="5"/>
        <v>1</v>
      </c>
      <c r="X17" s="610">
        <f t="shared" ref="X17" si="30">T17+V17</f>
        <v>4718.8</v>
      </c>
      <c r="Y17" s="650"/>
    </row>
    <row r="18" spans="1:25" s="651" customFormat="1">
      <c r="A18" s="646">
        <v>11</v>
      </c>
      <c r="B18" s="646" t="s">
        <v>257</v>
      </c>
      <c r="C18" s="647" t="s">
        <v>835</v>
      </c>
      <c r="D18" s="647" t="s">
        <v>844</v>
      </c>
      <c r="E18" s="646" t="s">
        <v>825</v>
      </c>
      <c r="F18" s="648">
        <v>1</v>
      </c>
      <c r="G18" s="649">
        <v>3759.3</v>
      </c>
      <c r="H18" s="649"/>
      <c r="I18" s="608">
        <f t="shared" ref="I18" si="31">K18+Q18</f>
        <v>0</v>
      </c>
      <c r="J18" s="609">
        <f t="shared" ref="J18" si="32">L18+R18</f>
        <v>0</v>
      </c>
      <c r="K18" s="609">
        <f t="shared" ref="K18" si="33">M18+O18</f>
        <v>0</v>
      </c>
      <c r="L18" s="609">
        <f t="shared" ref="L18" si="34">N18+P18</f>
        <v>0</v>
      </c>
      <c r="M18" s="648"/>
      <c r="N18" s="648"/>
      <c r="O18" s="648"/>
      <c r="P18" s="648"/>
      <c r="Q18" s="648"/>
      <c r="R18" s="648"/>
      <c r="S18" s="648"/>
      <c r="T18" s="610"/>
      <c r="U18" s="648">
        <v>1</v>
      </c>
      <c r="V18" s="610">
        <v>3759.3</v>
      </c>
      <c r="W18" s="24">
        <f t="shared" si="5"/>
        <v>1</v>
      </c>
      <c r="X18" s="610">
        <f t="shared" ref="X18" si="35">T18+V18</f>
        <v>3759.3</v>
      </c>
      <c r="Y18" s="650"/>
    </row>
    <row r="19" spans="1:25">
      <c r="C19" s="40"/>
    </row>
    <row r="20" spans="1:25">
      <c r="C20" s="40"/>
    </row>
    <row r="21" spans="1:25">
      <c r="C21" s="40"/>
    </row>
    <row r="22" spans="1:25">
      <c r="C22" s="40"/>
    </row>
  </sheetData>
  <mergeCells count="22">
    <mergeCell ref="A3:A6"/>
    <mergeCell ref="C3:C6"/>
    <mergeCell ref="D3:D6"/>
    <mergeCell ref="E4:E6"/>
    <mergeCell ref="B3:B6"/>
    <mergeCell ref="E3:H3"/>
    <mergeCell ref="H4:H6"/>
    <mergeCell ref="F4:F6"/>
    <mergeCell ref="G4:G6"/>
    <mergeCell ref="Y3:Y6"/>
    <mergeCell ref="S3:X3"/>
    <mergeCell ref="I4:J5"/>
    <mergeCell ref="Q4:T4"/>
    <mergeCell ref="U4:V5"/>
    <mergeCell ref="W4:X5"/>
    <mergeCell ref="Q5:R5"/>
    <mergeCell ref="S5:T5"/>
    <mergeCell ref="K4:P4"/>
    <mergeCell ref="K5:L5"/>
    <mergeCell ref="M5:N5"/>
    <mergeCell ref="O5:P5"/>
    <mergeCell ref="I3:R3"/>
  </mergeCells>
  <phoneticPr fontId="26" type="noConversion"/>
  <pageMargins left="0.69972223043441772" right="0.69972223043441772" top="0.75" bottom="0.75" header="0.30000001192092896" footer="0.30000001192092896"/>
  <pageSetup paperSize="9" orientation="portrait" horizontalDpi="4294967293"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B13"/>
  <sheetViews>
    <sheetView zoomScaleNormal="100" workbookViewId="0">
      <pane ySplit="6" topLeftCell="A7" activePane="bottomLeft" state="frozen"/>
      <selection activeCell="E18" sqref="E18"/>
      <selection pane="bottomLeft" activeCell="E13" sqref="E13"/>
    </sheetView>
  </sheetViews>
  <sheetFormatPr defaultRowHeight="16.5"/>
  <cols>
    <col min="1" max="1" width="5" style="41" bestFit="1" customWidth="1"/>
    <col min="2" max="2" width="9" style="41"/>
    <col min="3" max="3" width="17.75" style="41" bestFit="1" customWidth="1"/>
    <col min="4" max="4" width="18.375" style="41" customWidth="1"/>
    <col min="5" max="5" width="9.75" style="41" bestFit="1" customWidth="1"/>
    <col min="6" max="6" width="6.625" style="41" bestFit="1" customWidth="1"/>
    <col min="7" max="7" width="12.5" style="223" bestFit="1" customWidth="1"/>
    <col min="8" max="8" width="10.5" style="223" customWidth="1"/>
    <col min="9" max="9" width="6.625" style="223" bestFit="1" customWidth="1"/>
    <col min="10" max="10" width="12.625" style="223" customWidth="1"/>
    <col min="11" max="11" width="6.625" style="223" bestFit="1" customWidth="1"/>
    <col min="12" max="12" width="11" style="223" customWidth="1"/>
    <col min="13" max="13" width="6.625" style="223" bestFit="1" customWidth="1"/>
    <col min="14" max="14" width="9.75" style="223" customWidth="1"/>
    <col min="15" max="15" width="6.625" style="223" bestFit="1" customWidth="1"/>
    <col min="16" max="16" width="9" style="223" bestFit="1" customWidth="1"/>
    <col min="17" max="17" width="6.625" style="223" bestFit="1" customWidth="1"/>
    <col min="18" max="18" width="12.375" style="223" bestFit="1" customWidth="1"/>
    <col min="19" max="19" width="6.625" style="223" bestFit="1" customWidth="1"/>
    <col min="20" max="20" width="10.125" style="223" customWidth="1"/>
    <col min="21" max="21" width="6.625" style="223" bestFit="1" customWidth="1"/>
    <col min="22" max="22" width="12.375" style="223" bestFit="1" customWidth="1"/>
    <col min="23" max="23" width="6.875" style="223" bestFit="1" customWidth="1"/>
    <col min="24" max="24" width="12.375" style="223" bestFit="1" customWidth="1"/>
    <col min="25" max="26" width="9" style="41"/>
    <col min="27" max="27" width="9.375" style="41" bestFit="1" customWidth="1"/>
    <col min="28" max="28" width="9" style="41" bestFit="1" customWidth="1"/>
    <col min="29" max="16384" width="9" style="41"/>
  </cols>
  <sheetData>
    <row r="1" spans="1:28" ht="26.25">
      <c r="A1" s="2" t="s">
        <v>290</v>
      </c>
      <c r="B1" s="207"/>
      <c r="C1" s="207"/>
      <c r="D1" s="207"/>
      <c r="E1" s="207"/>
      <c r="F1" s="207"/>
      <c r="G1" s="231"/>
      <c r="H1" s="231"/>
      <c r="I1" s="231"/>
      <c r="J1" s="232"/>
      <c r="K1" s="232"/>
      <c r="L1" s="232"/>
      <c r="M1" s="232"/>
      <c r="N1" s="232"/>
      <c r="O1" s="232"/>
      <c r="P1" s="232"/>
      <c r="Q1" s="232"/>
      <c r="R1" s="232"/>
      <c r="S1" s="232"/>
      <c r="T1" s="232"/>
      <c r="U1" s="232"/>
      <c r="V1" s="232"/>
      <c r="W1" s="232"/>
      <c r="X1" s="233" t="s">
        <v>57</v>
      </c>
    </row>
    <row r="2" spans="1:28">
      <c r="A2" s="41" t="str">
        <f>총괄!A2</f>
        <v>(기준 : 2026.01.)</v>
      </c>
      <c r="B2" s="211"/>
      <c r="C2" s="211"/>
      <c r="D2" s="211"/>
      <c r="E2" s="211"/>
      <c r="F2" s="211"/>
      <c r="G2" s="234"/>
      <c r="H2" s="234"/>
      <c r="J2" s="232"/>
      <c r="K2" s="232"/>
      <c r="L2" s="232"/>
      <c r="M2" s="232"/>
      <c r="N2" s="232"/>
      <c r="O2" s="232"/>
      <c r="P2" s="232"/>
      <c r="Q2" s="232"/>
      <c r="R2" s="232"/>
      <c r="S2" s="232"/>
      <c r="T2" s="232"/>
      <c r="U2" s="232"/>
      <c r="V2" s="232"/>
      <c r="W2" s="232"/>
      <c r="X2" s="233"/>
    </row>
    <row r="3" spans="1:28" ht="16.5" customHeight="1">
      <c r="A3" s="779" t="s">
        <v>139</v>
      </c>
      <c r="B3" s="779" t="s">
        <v>52</v>
      </c>
      <c r="C3" s="779" t="s">
        <v>119</v>
      </c>
      <c r="D3" s="779" t="s">
        <v>134</v>
      </c>
      <c r="E3" s="781" t="s">
        <v>210</v>
      </c>
      <c r="F3" s="782"/>
      <c r="G3" s="782"/>
      <c r="H3" s="783"/>
      <c r="I3" s="790" t="s">
        <v>135</v>
      </c>
      <c r="J3" s="791"/>
      <c r="K3" s="791"/>
      <c r="L3" s="791"/>
      <c r="M3" s="791"/>
      <c r="N3" s="791"/>
      <c r="O3" s="791"/>
      <c r="P3" s="791"/>
      <c r="Q3" s="791"/>
      <c r="R3" s="791"/>
      <c r="S3" s="792" t="s">
        <v>49</v>
      </c>
      <c r="T3" s="793"/>
      <c r="U3" s="793"/>
      <c r="V3" s="793"/>
      <c r="W3" s="793"/>
      <c r="X3" s="793"/>
      <c r="Y3" s="771" t="s">
        <v>121</v>
      </c>
    </row>
    <row r="4" spans="1:28" ht="16.5" customHeight="1">
      <c r="A4" s="773"/>
      <c r="B4" s="773"/>
      <c r="C4" s="773"/>
      <c r="D4" s="773"/>
      <c r="E4" s="780" t="s">
        <v>58</v>
      </c>
      <c r="F4" s="780" t="s">
        <v>136</v>
      </c>
      <c r="G4" s="797" t="s">
        <v>138</v>
      </c>
      <c r="H4" s="798" t="s">
        <v>654</v>
      </c>
      <c r="I4" s="790" t="s">
        <v>137</v>
      </c>
      <c r="J4" s="790"/>
      <c r="K4" s="796" t="s">
        <v>205</v>
      </c>
      <c r="L4" s="796"/>
      <c r="M4" s="796"/>
      <c r="N4" s="796"/>
      <c r="O4" s="796"/>
      <c r="P4" s="796"/>
      <c r="Q4" s="794" t="s">
        <v>36</v>
      </c>
      <c r="R4" s="794"/>
      <c r="S4" s="794"/>
      <c r="T4" s="794"/>
      <c r="U4" s="792" t="s">
        <v>69</v>
      </c>
      <c r="V4" s="792"/>
      <c r="W4" s="792" t="s">
        <v>137</v>
      </c>
      <c r="X4" s="792"/>
      <c r="Y4" s="771"/>
    </row>
    <row r="5" spans="1:28">
      <c r="A5" s="773"/>
      <c r="B5" s="773"/>
      <c r="C5" s="773"/>
      <c r="D5" s="773"/>
      <c r="E5" s="780"/>
      <c r="F5" s="780"/>
      <c r="G5" s="797"/>
      <c r="H5" s="799"/>
      <c r="I5" s="790"/>
      <c r="J5" s="790"/>
      <c r="K5" s="796" t="s">
        <v>137</v>
      </c>
      <c r="L5" s="796"/>
      <c r="M5" s="796" t="s">
        <v>50</v>
      </c>
      <c r="N5" s="796"/>
      <c r="O5" s="796" t="s">
        <v>33</v>
      </c>
      <c r="P5" s="796"/>
      <c r="Q5" s="795" t="s">
        <v>73</v>
      </c>
      <c r="R5" s="795"/>
      <c r="S5" s="792" t="s">
        <v>206</v>
      </c>
      <c r="T5" s="792"/>
      <c r="U5" s="792"/>
      <c r="V5" s="792"/>
      <c r="W5" s="792"/>
      <c r="X5" s="792"/>
      <c r="Y5" s="771"/>
    </row>
    <row r="6" spans="1:28">
      <c r="A6" s="773"/>
      <c r="B6" s="773"/>
      <c r="C6" s="773"/>
      <c r="D6" s="773"/>
      <c r="E6" s="780"/>
      <c r="F6" s="780"/>
      <c r="G6" s="797"/>
      <c r="H6" s="800"/>
      <c r="I6" s="235" t="s">
        <v>136</v>
      </c>
      <c r="J6" s="235" t="s">
        <v>138</v>
      </c>
      <c r="K6" s="236" t="s">
        <v>136</v>
      </c>
      <c r="L6" s="236" t="s">
        <v>138</v>
      </c>
      <c r="M6" s="236" t="s">
        <v>136</v>
      </c>
      <c r="N6" s="236" t="s">
        <v>138</v>
      </c>
      <c r="O6" s="236" t="s">
        <v>136</v>
      </c>
      <c r="P6" s="236" t="s">
        <v>138</v>
      </c>
      <c r="Q6" s="237" t="s">
        <v>136</v>
      </c>
      <c r="R6" s="237" t="s">
        <v>138</v>
      </c>
      <c r="S6" s="238" t="s">
        <v>136</v>
      </c>
      <c r="T6" s="238" t="s">
        <v>138</v>
      </c>
      <c r="U6" s="238" t="s">
        <v>136</v>
      </c>
      <c r="V6" s="238" t="s">
        <v>138</v>
      </c>
      <c r="W6" s="238" t="s">
        <v>136</v>
      </c>
      <c r="X6" s="238" t="s">
        <v>138</v>
      </c>
      <c r="Y6" s="771"/>
    </row>
    <row r="7" spans="1:28" s="12" customFormat="1">
      <c r="A7" s="239"/>
      <c r="B7" s="239" t="s">
        <v>122</v>
      </c>
      <c r="C7" s="239"/>
      <c r="D7" s="239"/>
      <c r="E7" s="239"/>
      <c r="F7" s="240">
        <f>SUM(F8:F13)</f>
        <v>6</v>
      </c>
      <c r="G7" s="534">
        <f>SUM(G8:G13)</f>
        <v>360215</v>
      </c>
      <c r="H7" s="240"/>
      <c r="I7" s="240">
        <f t="shared" ref="I7:R7" si="0">SUM(I8:I12)</f>
        <v>0</v>
      </c>
      <c r="J7" s="240">
        <f t="shared" si="0"/>
        <v>0</v>
      </c>
      <c r="K7" s="240">
        <f t="shared" si="0"/>
        <v>0</v>
      </c>
      <c r="L7" s="240">
        <f t="shared" si="0"/>
        <v>0</v>
      </c>
      <c r="M7" s="240">
        <f t="shared" si="0"/>
        <v>0</v>
      </c>
      <c r="N7" s="240">
        <f t="shared" si="0"/>
        <v>0</v>
      </c>
      <c r="O7" s="240">
        <f t="shared" si="0"/>
        <v>0</v>
      </c>
      <c r="P7" s="240">
        <f t="shared" si="0"/>
        <v>0</v>
      </c>
      <c r="Q7" s="240">
        <f t="shared" si="0"/>
        <v>0</v>
      </c>
      <c r="R7" s="240">
        <f t="shared" si="0"/>
        <v>0</v>
      </c>
      <c r="S7" s="240">
        <f>SUM(S8:S13)</f>
        <v>5</v>
      </c>
      <c r="T7" s="240">
        <f t="shared" ref="T7:X7" si="1">SUM(T8:T13)</f>
        <v>328338</v>
      </c>
      <c r="U7" s="240">
        <f t="shared" si="1"/>
        <v>1</v>
      </c>
      <c r="V7" s="240">
        <f t="shared" si="1"/>
        <v>31877</v>
      </c>
      <c r="W7" s="240">
        <f t="shared" si="1"/>
        <v>6</v>
      </c>
      <c r="X7" s="240">
        <f t="shared" si="1"/>
        <v>360215</v>
      </c>
      <c r="Y7" s="11"/>
      <c r="AA7" s="68">
        <f>G7-J7-X7</f>
        <v>0</v>
      </c>
      <c r="AB7" s="68">
        <f t="shared" ref="AB7:AB8" si="2">F7-I7-W7</f>
        <v>0</v>
      </c>
    </row>
    <row r="8" spans="1:28" s="222" customFormat="1">
      <c r="A8" s="241">
        <v>1</v>
      </c>
      <c r="B8" s="241" t="s">
        <v>122</v>
      </c>
      <c r="C8" s="241" t="s">
        <v>208</v>
      </c>
      <c r="D8" s="242" t="s">
        <v>674</v>
      </c>
      <c r="E8" s="243" t="s">
        <v>776</v>
      </c>
      <c r="F8" s="244">
        <v>1</v>
      </c>
      <c r="G8" s="535">
        <v>224258</v>
      </c>
      <c r="H8" s="242"/>
      <c r="I8" s="309">
        <f t="shared" ref="I8:J8" si="3">K8+Q8</f>
        <v>0</v>
      </c>
      <c r="J8" s="310">
        <f t="shared" si="3"/>
        <v>0</v>
      </c>
      <c r="K8" s="310">
        <f t="shared" ref="K8:L8" si="4">M8+O8</f>
        <v>0</v>
      </c>
      <c r="L8" s="310">
        <f t="shared" si="4"/>
        <v>0</v>
      </c>
      <c r="M8" s="311">
        <v>0</v>
      </c>
      <c r="N8" s="310">
        <v>0</v>
      </c>
      <c r="O8" s="311">
        <v>0</v>
      </c>
      <c r="P8" s="310">
        <v>0</v>
      </c>
      <c r="Q8" s="311">
        <v>0</v>
      </c>
      <c r="R8" s="310">
        <v>0</v>
      </c>
      <c r="S8" s="9">
        <v>1</v>
      </c>
      <c r="T8" s="536">
        <v>224258</v>
      </c>
      <c r="U8" s="311">
        <v>0</v>
      </c>
      <c r="V8" s="538">
        <v>0</v>
      </c>
      <c r="W8" s="245">
        <f t="shared" ref="W8:X8" si="5">S8+U8</f>
        <v>1</v>
      </c>
      <c r="X8" s="538">
        <f t="shared" si="5"/>
        <v>224258</v>
      </c>
      <c r="Y8" s="246"/>
      <c r="AA8" s="69">
        <f t="shared" ref="AA8" si="6">G8-J8-X8</f>
        <v>0</v>
      </c>
      <c r="AB8" s="69">
        <f t="shared" si="2"/>
        <v>0</v>
      </c>
    </row>
    <row r="9" spans="1:28" s="10" customFormat="1" ht="18.75" customHeight="1">
      <c r="A9" s="22">
        <v>2</v>
      </c>
      <c r="B9" s="22" t="s">
        <v>257</v>
      </c>
      <c r="C9" s="22" t="s">
        <v>258</v>
      </c>
      <c r="D9" s="8" t="s">
        <v>429</v>
      </c>
      <c r="E9" s="45" t="s">
        <v>710</v>
      </c>
      <c r="F9" s="8">
        <v>1</v>
      </c>
      <c r="G9" s="536">
        <v>31877</v>
      </c>
      <c r="H9" s="9"/>
      <c r="I9" s="309">
        <f t="shared" ref="I9" si="7">K9+Q9</f>
        <v>0</v>
      </c>
      <c r="J9" s="310">
        <f t="shared" ref="J9" si="8">L9+R9</f>
        <v>0</v>
      </c>
      <c r="K9" s="310">
        <f t="shared" ref="K9" si="9">M9+O9</f>
        <v>0</v>
      </c>
      <c r="L9" s="310">
        <f t="shared" ref="L9" si="10">N9+P9</f>
        <v>0</v>
      </c>
      <c r="M9" s="311">
        <v>0</v>
      </c>
      <c r="N9" s="310">
        <v>0</v>
      </c>
      <c r="O9" s="311">
        <v>0</v>
      </c>
      <c r="P9" s="310">
        <v>0</v>
      </c>
      <c r="Q9" s="311">
        <v>0</v>
      </c>
      <c r="R9" s="310">
        <v>0</v>
      </c>
      <c r="S9" s="9">
        <v>0</v>
      </c>
      <c r="T9" s="536">
        <v>0</v>
      </c>
      <c r="U9" s="9">
        <v>1</v>
      </c>
      <c r="V9" s="536">
        <v>31877</v>
      </c>
      <c r="W9" s="247">
        <f t="shared" ref="W9:X11" si="11">S9+U9</f>
        <v>1</v>
      </c>
      <c r="X9" s="539">
        <f t="shared" si="11"/>
        <v>31877</v>
      </c>
      <c r="Y9" s="8"/>
      <c r="AA9" s="69">
        <f t="shared" ref="AA9" si="12">G9-J9-X9</f>
        <v>0</v>
      </c>
      <c r="AB9" s="69">
        <f t="shared" ref="AB9" si="13">F9-I9-W9</f>
        <v>0</v>
      </c>
    </row>
    <row r="10" spans="1:28" s="277" customFormat="1">
      <c r="A10" s="187">
        <v>3</v>
      </c>
      <c r="B10" s="187" t="s">
        <v>257</v>
      </c>
      <c r="C10" s="187" t="s">
        <v>707</v>
      </c>
      <c r="D10" s="472" t="s">
        <v>709</v>
      </c>
      <c r="E10" s="473" t="s">
        <v>699</v>
      </c>
      <c r="F10" s="472">
        <v>1</v>
      </c>
      <c r="G10" s="537">
        <v>18328</v>
      </c>
      <c r="H10" s="474"/>
      <c r="I10" s="475">
        <f t="shared" ref="I10:I11" si="14">K10+Q10</f>
        <v>0</v>
      </c>
      <c r="J10" s="476">
        <f t="shared" ref="J10:J11" si="15">L10+R10</f>
        <v>0</v>
      </c>
      <c r="K10" s="476">
        <f t="shared" ref="K10:K11" si="16">M10+O10</f>
        <v>0</v>
      </c>
      <c r="L10" s="476">
        <f t="shared" ref="L10:L11" si="17">N10+P10</f>
        <v>0</v>
      </c>
      <c r="M10" s="477">
        <v>0</v>
      </c>
      <c r="N10" s="476">
        <v>0</v>
      </c>
      <c r="O10" s="477">
        <v>0</v>
      </c>
      <c r="P10" s="476">
        <v>0</v>
      </c>
      <c r="Q10" s="477">
        <v>0</v>
      </c>
      <c r="R10" s="476">
        <v>0</v>
      </c>
      <c r="S10" s="474">
        <v>1</v>
      </c>
      <c r="T10" s="537">
        <v>18328</v>
      </c>
      <c r="U10" s="474">
        <v>0</v>
      </c>
      <c r="V10" s="537">
        <v>0</v>
      </c>
      <c r="W10" s="478">
        <f t="shared" si="11"/>
        <v>1</v>
      </c>
      <c r="X10" s="540">
        <f t="shared" si="11"/>
        <v>18328</v>
      </c>
      <c r="Y10" s="472"/>
    </row>
    <row r="11" spans="1:28" s="277" customFormat="1">
      <c r="A11" s="187">
        <v>4</v>
      </c>
      <c r="B11" s="187" t="s">
        <v>257</v>
      </c>
      <c r="C11" s="187" t="s">
        <v>708</v>
      </c>
      <c r="D11" s="472" t="s">
        <v>703</v>
      </c>
      <c r="E11" s="473" t="s">
        <v>699</v>
      </c>
      <c r="F11" s="472">
        <v>1</v>
      </c>
      <c r="G11" s="537">
        <v>9872</v>
      </c>
      <c r="H11" s="474"/>
      <c r="I11" s="475">
        <f t="shared" si="14"/>
        <v>0</v>
      </c>
      <c r="J11" s="476">
        <f t="shared" si="15"/>
        <v>0</v>
      </c>
      <c r="K11" s="476">
        <f t="shared" si="16"/>
        <v>0</v>
      </c>
      <c r="L11" s="476">
        <f t="shared" si="17"/>
        <v>0</v>
      </c>
      <c r="M11" s="477">
        <v>0</v>
      </c>
      <c r="N11" s="476">
        <v>0</v>
      </c>
      <c r="O11" s="477">
        <v>0</v>
      </c>
      <c r="P11" s="476">
        <v>0</v>
      </c>
      <c r="Q11" s="477">
        <v>0</v>
      </c>
      <c r="R11" s="476">
        <v>0</v>
      </c>
      <c r="S11" s="474">
        <v>1</v>
      </c>
      <c r="T11" s="537">
        <v>9872</v>
      </c>
      <c r="U11" s="474">
        <v>0</v>
      </c>
      <c r="V11" s="537">
        <v>0</v>
      </c>
      <c r="W11" s="478">
        <f t="shared" si="11"/>
        <v>1</v>
      </c>
      <c r="X11" s="540">
        <f t="shared" si="11"/>
        <v>9872</v>
      </c>
      <c r="Y11" s="472"/>
    </row>
    <row r="12" spans="1:28">
      <c r="A12" s="187">
        <v>5</v>
      </c>
      <c r="B12" s="187" t="s">
        <v>257</v>
      </c>
      <c r="C12" s="187" t="s">
        <v>774</v>
      </c>
      <c r="D12" s="472" t="s">
        <v>775</v>
      </c>
      <c r="E12" s="473" t="s">
        <v>773</v>
      </c>
      <c r="F12" s="472">
        <v>1</v>
      </c>
      <c r="G12" s="652">
        <v>68730</v>
      </c>
      <c r="H12" s="474"/>
      <c r="I12" s="475">
        <f t="shared" ref="I12" si="18">K12+Q12</f>
        <v>0</v>
      </c>
      <c r="J12" s="476">
        <f t="shared" ref="J12" si="19">L12+R12</f>
        <v>0</v>
      </c>
      <c r="K12" s="476">
        <f t="shared" ref="K12" si="20">M12+O12</f>
        <v>0</v>
      </c>
      <c r="L12" s="476">
        <f t="shared" ref="L12" si="21">N12+P12</f>
        <v>0</v>
      </c>
      <c r="M12" s="477">
        <v>0</v>
      </c>
      <c r="N12" s="476">
        <v>0</v>
      </c>
      <c r="O12" s="477">
        <v>0</v>
      </c>
      <c r="P12" s="476">
        <v>0</v>
      </c>
      <c r="Q12" s="477">
        <v>0</v>
      </c>
      <c r="R12" s="476">
        <v>0</v>
      </c>
      <c r="S12" s="474">
        <v>1</v>
      </c>
      <c r="T12" s="652">
        <v>68730</v>
      </c>
      <c r="U12" s="474">
        <v>0</v>
      </c>
      <c r="V12" s="537">
        <v>0</v>
      </c>
      <c r="W12" s="478">
        <f t="shared" ref="W12" si="22">S12+U12</f>
        <v>1</v>
      </c>
      <c r="X12" s="540">
        <f t="shared" ref="X12" si="23">T12+V12</f>
        <v>68730</v>
      </c>
      <c r="Y12" s="472"/>
    </row>
    <row r="13" spans="1:28">
      <c r="A13" s="187">
        <v>6</v>
      </c>
      <c r="B13" s="187" t="s">
        <v>257</v>
      </c>
      <c r="C13" s="187" t="s">
        <v>774</v>
      </c>
      <c r="D13" s="472" t="s">
        <v>794</v>
      </c>
      <c r="E13" s="473" t="s">
        <v>795</v>
      </c>
      <c r="F13" s="472">
        <v>1</v>
      </c>
      <c r="G13" s="652">
        <v>7150</v>
      </c>
      <c r="H13" s="474"/>
      <c r="I13" s="475">
        <f t="shared" ref="I13" si="24">K13+Q13</f>
        <v>0</v>
      </c>
      <c r="J13" s="476">
        <f t="shared" ref="J13" si="25">L13+R13</f>
        <v>0</v>
      </c>
      <c r="K13" s="476">
        <f t="shared" ref="K13" si="26">M13+O13</f>
        <v>0</v>
      </c>
      <c r="L13" s="476">
        <f t="shared" ref="L13" si="27">N13+P13</f>
        <v>0</v>
      </c>
      <c r="M13" s="477">
        <v>0</v>
      </c>
      <c r="N13" s="476">
        <v>0</v>
      </c>
      <c r="O13" s="477">
        <v>0</v>
      </c>
      <c r="P13" s="476">
        <v>0</v>
      </c>
      <c r="Q13" s="477">
        <v>0</v>
      </c>
      <c r="R13" s="476">
        <v>0</v>
      </c>
      <c r="S13" s="474">
        <v>1</v>
      </c>
      <c r="T13" s="652">
        <v>7150</v>
      </c>
      <c r="U13" s="474">
        <v>0</v>
      </c>
      <c r="V13" s="537">
        <v>0</v>
      </c>
      <c r="W13" s="478">
        <f t="shared" ref="W13" si="28">S13+U13</f>
        <v>1</v>
      </c>
      <c r="X13" s="540">
        <f t="shared" ref="X13" si="29">T13+V13</f>
        <v>7150</v>
      </c>
      <c r="Y13" s="472"/>
    </row>
  </sheetData>
  <mergeCells count="22">
    <mergeCell ref="F4:F6"/>
    <mergeCell ref="G4:G6"/>
    <mergeCell ref="E3:H3"/>
    <mergeCell ref="H4:H6"/>
    <mergeCell ref="A3:A6"/>
    <mergeCell ref="C3:C6"/>
    <mergeCell ref="D3:D6"/>
    <mergeCell ref="E4:E6"/>
    <mergeCell ref="B3:B6"/>
    <mergeCell ref="I3:R3"/>
    <mergeCell ref="Y3:Y6"/>
    <mergeCell ref="S3:X3"/>
    <mergeCell ref="I4:J5"/>
    <mergeCell ref="Q4:T4"/>
    <mergeCell ref="U4:V5"/>
    <mergeCell ref="W4:X5"/>
    <mergeCell ref="Q5:R5"/>
    <mergeCell ref="S5:T5"/>
    <mergeCell ref="K4:P4"/>
    <mergeCell ref="K5:L5"/>
    <mergeCell ref="M5:N5"/>
    <mergeCell ref="O5:P5"/>
  </mergeCells>
  <phoneticPr fontId="26" type="noConversion"/>
  <pageMargins left="0.69972223043441772" right="0.69972223043441772" top="0.75" bottom="0.75" header="0.30000001192092896" footer="0.30000001192092896"/>
  <pageSetup paperSize="9" orientation="portrait" horizontalDpi="4294967293" r:id="rId1"/>
  <drawing r:id="rId2"/>
  <legacyDrawing r:id="rId3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G13"/>
  <sheetViews>
    <sheetView workbookViewId="0">
      <pane ySplit="6" topLeftCell="A7" activePane="bottomLeft" state="frozen"/>
      <selection activeCell="E18" sqref="E18"/>
      <selection pane="bottomLeft" activeCell="H8" sqref="H8"/>
    </sheetView>
  </sheetViews>
  <sheetFormatPr defaultRowHeight="16.5"/>
  <cols>
    <col min="1" max="1" width="5" style="15" bestFit="1" customWidth="1"/>
    <col min="2" max="2" width="9" style="15"/>
    <col min="3" max="3" width="16.75" style="15" bestFit="1" customWidth="1"/>
    <col min="4" max="4" width="22.375" style="15" customWidth="1"/>
    <col min="5" max="5" width="9" style="15"/>
    <col min="6" max="6" width="6.375" style="15" bestFit="1" customWidth="1"/>
    <col min="7" max="7" width="11.875" style="15" bestFit="1" customWidth="1"/>
    <col min="8" max="8" width="10.5" style="15" customWidth="1"/>
    <col min="9" max="9" width="6.375" style="15" bestFit="1" customWidth="1"/>
    <col min="10" max="10" width="11.875" style="15" bestFit="1" customWidth="1"/>
    <col min="11" max="11" width="6.375" style="15" bestFit="1" customWidth="1"/>
    <col min="12" max="12" width="11.875" style="15" bestFit="1" customWidth="1"/>
    <col min="13" max="13" width="9.375" style="15" bestFit="1" customWidth="1"/>
    <col min="14" max="14" width="11.875" style="15" bestFit="1" customWidth="1"/>
    <col min="15" max="15" width="6.375" style="15" bestFit="1" customWidth="1"/>
    <col min="16" max="16" width="10.75" style="15" customWidth="1"/>
    <col min="17" max="17" width="6.375" style="15" bestFit="1" customWidth="1"/>
    <col min="18" max="18" width="10" style="15" customWidth="1"/>
    <col min="19" max="19" width="6.375" style="15" bestFit="1" customWidth="1"/>
    <col min="20" max="20" width="11" style="15" customWidth="1"/>
    <col min="21" max="21" width="6.375" style="15" bestFit="1" customWidth="1"/>
    <col min="22" max="22" width="10.625" style="15" bestFit="1" customWidth="1"/>
    <col min="23" max="23" width="6.375" style="15" bestFit="1" customWidth="1"/>
    <col min="24" max="24" width="10.625" style="15" bestFit="1" customWidth="1"/>
    <col min="25" max="16384" width="9" style="15"/>
  </cols>
  <sheetData>
    <row r="1" spans="1:33" ht="26.25">
      <c r="A1" s="14" t="s">
        <v>289</v>
      </c>
      <c r="B1" s="172"/>
      <c r="C1" s="172"/>
      <c r="D1" s="172"/>
      <c r="E1" s="172"/>
      <c r="F1" s="172"/>
      <c r="G1" s="172"/>
      <c r="H1" s="172"/>
      <c r="I1" s="172"/>
      <c r="J1" s="174"/>
      <c r="K1" s="174"/>
      <c r="L1" s="174"/>
      <c r="M1" s="174"/>
      <c r="N1" s="174"/>
      <c r="O1" s="174"/>
      <c r="P1" s="174"/>
      <c r="Q1" s="174"/>
      <c r="R1" s="174"/>
      <c r="S1" s="175"/>
      <c r="T1" s="175"/>
      <c r="U1" s="175"/>
      <c r="V1" s="175"/>
      <c r="W1" s="175"/>
      <c r="X1" s="176" t="s">
        <v>57</v>
      </c>
    </row>
    <row r="2" spans="1:33">
      <c r="A2" s="15" t="str">
        <f>총괄!A2</f>
        <v>(기준 : 2026.01.)</v>
      </c>
      <c r="B2" s="177"/>
      <c r="C2" s="177"/>
      <c r="D2" s="177"/>
      <c r="E2" s="177"/>
      <c r="F2" s="177"/>
      <c r="G2" s="177"/>
      <c r="H2" s="177"/>
      <c r="J2" s="174"/>
      <c r="K2" s="174"/>
      <c r="L2" s="174"/>
      <c r="M2" s="174"/>
      <c r="N2" s="174"/>
      <c r="O2" s="174"/>
      <c r="P2" s="174"/>
      <c r="Q2" s="174"/>
      <c r="R2" s="174"/>
      <c r="S2" s="175"/>
      <c r="T2" s="175"/>
      <c r="U2" s="175"/>
      <c r="V2" s="175"/>
      <c r="W2" s="175"/>
      <c r="X2" s="176"/>
    </row>
    <row r="3" spans="1:33" ht="16.5" customHeight="1">
      <c r="A3" s="762" t="s">
        <v>139</v>
      </c>
      <c r="B3" s="762" t="s">
        <v>52</v>
      </c>
      <c r="C3" s="762" t="s">
        <v>119</v>
      </c>
      <c r="D3" s="762" t="s">
        <v>134</v>
      </c>
      <c r="E3" s="764" t="s">
        <v>210</v>
      </c>
      <c r="F3" s="765"/>
      <c r="G3" s="765"/>
      <c r="H3" s="766"/>
      <c r="I3" s="757" t="s">
        <v>135</v>
      </c>
      <c r="J3" s="761"/>
      <c r="K3" s="761"/>
      <c r="L3" s="761"/>
      <c r="M3" s="761"/>
      <c r="N3" s="761"/>
      <c r="O3" s="761"/>
      <c r="P3" s="761"/>
      <c r="Q3" s="761"/>
      <c r="R3" s="761"/>
      <c r="S3" s="755" t="s">
        <v>49</v>
      </c>
      <c r="T3" s="756"/>
      <c r="U3" s="756"/>
      <c r="V3" s="756"/>
      <c r="W3" s="756"/>
      <c r="X3" s="756"/>
      <c r="Y3" s="754" t="s">
        <v>121</v>
      </c>
    </row>
    <row r="4" spans="1:33" ht="16.5" customHeight="1">
      <c r="A4" s="756"/>
      <c r="B4" s="756"/>
      <c r="C4" s="756"/>
      <c r="D4" s="756"/>
      <c r="E4" s="763" t="s">
        <v>58</v>
      </c>
      <c r="F4" s="763" t="s">
        <v>136</v>
      </c>
      <c r="G4" s="763" t="s">
        <v>138</v>
      </c>
      <c r="H4" s="787" t="s">
        <v>646</v>
      </c>
      <c r="I4" s="757" t="s">
        <v>137</v>
      </c>
      <c r="J4" s="757"/>
      <c r="K4" s="760" t="s">
        <v>205</v>
      </c>
      <c r="L4" s="760"/>
      <c r="M4" s="760"/>
      <c r="N4" s="760"/>
      <c r="O4" s="760"/>
      <c r="P4" s="760"/>
      <c r="Q4" s="758" t="s">
        <v>36</v>
      </c>
      <c r="R4" s="758"/>
      <c r="S4" s="758"/>
      <c r="T4" s="758"/>
      <c r="U4" s="755" t="s">
        <v>69</v>
      </c>
      <c r="V4" s="755"/>
      <c r="W4" s="755" t="s">
        <v>137</v>
      </c>
      <c r="X4" s="755"/>
      <c r="Y4" s="754"/>
    </row>
    <row r="5" spans="1:33">
      <c r="A5" s="756"/>
      <c r="B5" s="756"/>
      <c r="C5" s="756"/>
      <c r="D5" s="756"/>
      <c r="E5" s="763"/>
      <c r="F5" s="763"/>
      <c r="G5" s="763"/>
      <c r="H5" s="788"/>
      <c r="I5" s="757"/>
      <c r="J5" s="757"/>
      <c r="K5" s="760" t="s">
        <v>137</v>
      </c>
      <c r="L5" s="760"/>
      <c r="M5" s="760" t="s">
        <v>50</v>
      </c>
      <c r="N5" s="760"/>
      <c r="O5" s="760" t="s">
        <v>33</v>
      </c>
      <c r="P5" s="760"/>
      <c r="Q5" s="759" t="s">
        <v>73</v>
      </c>
      <c r="R5" s="759"/>
      <c r="S5" s="755" t="s">
        <v>206</v>
      </c>
      <c r="T5" s="755"/>
      <c r="U5" s="755"/>
      <c r="V5" s="755"/>
      <c r="W5" s="755"/>
      <c r="X5" s="755"/>
      <c r="Y5" s="754"/>
    </row>
    <row r="6" spans="1:33">
      <c r="A6" s="756"/>
      <c r="B6" s="756"/>
      <c r="C6" s="756"/>
      <c r="D6" s="756"/>
      <c r="E6" s="763"/>
      <c r="F6" s="763"/>
      <c r="G6" s="763"/>
      <c r="H6" s="789"/>
      <c r="I6" s="180" t="s">
        <v>136</v>
      </c>
      <c r="J6" s="180" t="s">
        <v>138</v>
      </c>
      <c r="K6" s="181" t="s">
        <v>136</v>
      </c>
      <c r="L6" s="181" t="s">
        <v>138</v>
      </c>
      <c r="M6" s="181" t="s">
        <v>136</v>
      </c>
      <c r="N6" s="181" t="s">
        <v>138</v>
      </c>
      <c r="O6" s="181" t="s">
        <v>136</v>
      </c>
      <c r="P6" s="181" t="s">
        <v>138</v>
      </c>
      <c r="Q6" s="182" t="s">
        <v>136</v>
      </c>
      <c r="R6" s="182" t="s">
        <v>138</v>
      </c>
      <c r="S6" s="183" t="s">
        <v>136</v>
      </c>
      <c r="T6" s="183" t="s">
        <v>138</v>
      </c>
      <c r="U6" s="183" t="s">
        <v>136</v>
      </c>
      <c r="V6" s="183" t="s">
        <v>138</v>
      </c>
      <c r="W6" s="183" t="s">
        <v>136</v>
      </c>
      <c r="X6" s="183" t="s">
        <v>138</v>
      </c>
      <c r="Y6" s="754"/>
    </row>
    <row r="7" spans="1:33" s="17" customFormat="1">
      <c r="A7" s="239"/>
      <c r="B7" s="239" t="s">
        <v>122</v>
      </c>
      <c r="C7" s="239"/>
      <c r="D7" s="239"/>
      <c r="E7" s="239"/>
      <c r="F7" s="240">
        <f t="shared" ref="F7:X7" si="0">SUM(F8:F8)</f>
        <v>1</v>
      </c>
      <c r="G7" s="240">
        <f t="shared" si="0"/>
        <v>635928</v>
      </c>
      <c r="H7" s="240"/>
      <c r="I7" s="240">
        <f t="shared" si="0"/>
        <v>1</v>
      </c>
      <c r="J7" s="240">
        <f t="shared" si="0"/>
        <v>630268</v>
      </c>
      <c r="K7" s="240">
        <f t="shared" si="0"/>
        <v>1</v>
      </c>
      <c r="L7" s="240">
        <f t="shared" si="0"/>
        <v>630268</v>
      </c>
      <c r="M7" s="240">
        <f t="shared" si="0"/>
        <v>0</v>
      </c>
      <c r="N7" s="240">
        <f t="shared" si="0"/>
        <v>0</v>
      </c>
      <c r="O7" s="240">
        <f t="shared" si="0"/>
        <v>1</v>
      </c>
      <c r="P7" s="240">
        <f t="shared" si="0"/>
        <v>630268</v>
      </c>
      <c r="Q7" s="240">
        <f t="shared" si="0"/>
        <v>0</v>
      </c>
      <c r="R7" s="240">
        <f t="shared" si="0"/>
        <v>0</v>
      </c>
      <c r="S7" s="240">
        <f t="shared" si="0"/>
        <v>0</v>
      </c>
      <c r="T7" s="240">
        <f t="shared" si="0"/>
        <v>0</v>
      </c>
      <c r="U7" s="240">
        <f t="shared" si="0"/>
        <v>0</v>
      </c>
      <c r="V7" s="240">
        <f t="shared" si="0"/>
        <v>5660</v>
      </c>
      <c r="W7" s="240">
        <f t="shared" si="0"/>
        <v>0</v>
      </c>
      <c r="X7" s="240">
        <f t="shared" si="0"/>
        <v>5660</v>
      </c>
      <c r="Y7" s="11"/>
      <c r="AA7" s="68">
        <f t="shared" ref="AA7" si="1">G7-J7-X7</f>
        <v>0</v>
      </c>
      <c r="AB7" s="68">
        <f t="shared" ref="AB7" si="2">F7-I7-W7</f>
        <v>0</v>
      </c>
    </row>
    <row r="8" spans="1:33" s="306" customFormat="1" ht="13.5" customHeight="1">
      <c r="A8" s="295">
        <v>1</v>
      </c>
      <c r="B8" s="187" t="s">
        <v>122</v>
      </c>
      <c r="C8" s="187" t="s">
        <v>221</v>
      </c>
      <c r="D8" s="296" t="s">
        <v>675</v>
      </c>
      <c r="E8" s="297" t="s">
        <v>250</v>
      </c>
      <c r="F8" s="298">
        <v>1</v>
      </c>
      <c r="G8" s="188">
        <v>635928</v>
      </c>
      <c r="H8" s="188"/>
      <c r="I8" s="299">
        <f>K8+Q8</f>
        <v>1</v>
      </c>
      <c r="J8" s="300">
        <f>L8+R8</f>
        <v>630268</v>
      </c>
      <c r="K8" s="300">
        <f>M8+O8</f>
        <v>1</v>
      </c>
      <c r="L8" s="300">
        <f>N8+P8</f>
        <v>630268</v>
      </c>
      <c r="M8" s="301">
        <v>0</v>
      </c>
      <c r="N8" s="301">
        <v>0</v>
      </c>
      <c r="O8" s="302">
        <v>1</v>
      </c>
      <c r="P8" s="303">
        <v>630268</v>
      </c>
      <c r="Q8" s="302"/>
      <c r="R8" s="303"/>
      <c r="S8" s="302"/>
      <c r="T8" s="303"/>
      <c r="U8" s="302"/>
      <c r="V8" s="303">
        <f>G8-J8</f>
        <v>5660</v>
      </c>
      <c r="W8" s="304">
        <f>S8+U8</f>
        <v>0</v>
      </c>
      <c r="X8" s="304">
        <f>T8+V8</f>
        <v>5660</v>
      </c>
      <c r="Y8" s="305"/>
      <c r="AA8" s="307">
        <f>F8-I8-W8</f>
        <v>0</v>
      </c>
      <c r="AB8" s="307">
        <f>G8-J8-X8</f>
        <v>0</v>
      </c>
      <c r="AC8" s="308">
        <f t="shared" ref="AC8:AD8" si="3">S8+U8-W8</f>
        <v>0</v>
      </c>
      <c r="AD8" s="308">
        <f t="shared" si="3"/>
        <v>0</v>
      </c>
      <c r="AE8" s="308">
        <f t="shared" ref="AE8:AF8" si="4">I8-K8-Q8</f>
        <v>0</v>
      </c>
      <c r="AF8" s="308">
        <f t="shared" si="4"/>
        <v>0</v>
      </c>
      <c r="AG8" s="308">
        <f t="shared" ref="AG8" si="5">I8-K8</f>
        <v>0</v>
      </c>
    </row>
    <row r="13" spans="1:33">
      <c r="M13" s="25"/>
    </row>
  </sheetData>
  <mergeCells count="22">
    <mergeCell ref="A3:A6"/>
    <mergeCell ref="C3:C6"/>
    <mergeCell ref="D3:D6"/>
    <mergeCell ref="E4:E6"/>
    <mergeCell ref="B3:B6"/>
    <mergeCell ref="E3:H3"/>
    <mergeCell ref="H4:H6"/>
    <mergeCell ref="F4:F6"/>
    <mergeCell ref="G4:G6"/>
    <mergeCell ref="Y3:Y6"/>
    <mergeCell ref="S3:X3"/>
    <mergeCell ref="I4:J5"/>
    <mergeCell ref="Q4:T4"/>
    <mergeCell ref="U4:V5"/>
    <mergeCell ref="W4:X5"/>
    <mergeCell ref="Q5:R5"/>
    <mergeCell ref="S5:T5"/>
    <mergeCell ref="K4:P4"/>
    <mergeCell ref="K5:L5"/>
    <mergeCell ref="M5:N5"/>
    <mergeCell ref="O5:P5"/>
    <mergeCell ref="I3:R3"/>
  </mergeCells>
  <phoneticPr fontId="26" type="noConversion"/>
  <pageMargins left="0.69972223043441772" right="0.69972223043441772" top="0.75" bottom="0.75" header="0.30000001192092896" footer="0.30000001192092896"/>
  <pageSetup paperSize="9" orientation="portrait" horizontalDpi="4294967293" r:id="rId1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F27"/>
  <sheetViews>
    <sheetView workbookViewId="0">
      <pane ySplit="6" topLeftCell="A7" activePane="bottomLeft" state="frozen"/>
      <selection activeCell="E18" sqref="E18"/>
      <selection pane="bottomLeft" activeCell="I15" sqref="I8:I15"/>
    </sheetView>
  </sheetViews>
  <sheetFormatPr defaultRowHeight="16.5"/>
  <cols>
    <col min="1" max="1" width="5" style="277" bestFit="1" customWidth="1"/>
    <col min="2" max="2" width="8" style="277" bestFit="1" customWidth="1"/>
    <col min="3" max="3" width="12" style="277" customWidth="1"/>
    <col min="4" max="4" width="21.75" style="277" bestFit="1" customWidth="1"/>
    <col min="5" max="5" width="9.75" style="277" bestFit="1" customWidth="1"/>
    <col min="6" max="6" width="6.625" style="277" bestFit="1" customWidth="1"/>
    <col min="7" max="7" width="12.5" style="277" bestFit="1" customWidth="1"/>
    <col min="8" max="8" width="10.5" style="277" customWidth="1"/>
    <col min="9" max="9" width="6.625" style="277" bestFit="1" customWidth="1"/>
    <col min="10" max="10" width="12.375" style="277" bestFit="1" customWidth="1"/>
    <col min="11" max="11" width="6.625" style="277" bestFit="1" customWidth="1"/>
    <col min="12" max="12" width="12.375" style="277" bestFit="1" customWidth="1"/>
    <col min="13" max="13" width="6.625" style="277" bestFit="1" customWidth="1"/>
    <col min="14" max="14" width="12.375" style="277" bestFit="1" customWidth="1"/>
    <col min="15" max="15" width="11.875" style="277" bestFit="1" customWidth="1"/>
    <col min="16" max="16" width="10.625" style="277" bestFit="1" customWidth="1"/>
    <col min="17" max="17" width="6.625" style="277" bestFit="1" customWidth="1"/>
    <col min="18" max="18" width="10.625" style="277" bestFit="1" customWidth="1"/>
    <col min="19" max="19" width="6.625" style="277" bestFit="1" customWidth="1"/>
    <col min="20" max="20" width="10.625" style="277" bestFit="1" customWidth="1"/>
    <col min="21" max="21" width="6.625" style="277" bestFit="1" customWidth="1"/>
    <col min="22" max="22" width="12.375" style="277" bestFit="1" customWidth="1"/>
    <col min="23" max="23" width="6.625" style="277" bestFit="1" customWidth="1"/>
    <col min="24" max="24" width="12.375" style="293" bestFit="1" customWidth="1"/>
    <col min="25" max="26" width="9" style="277"/>
    <col min="27" max="27" width="13.625" style="277" bestFit="1" customWidth="1"/>
    <col min="28" max="28" width="9.125" style="277" bestFit="1" customWidth="1"/>
    <col min="29" max="16384" width="9" style="277"/>
  </cols>
  <sheetData>
    <row r="1" spans="1:32" ht="26.25">
      <c r="A1" s="272" t="s">
        <v>288</v>
      </c>
      <c r="B1" s="273"/>
      <c r="C1" s="273"/>
      <c r="D1" s="273"/>
      <c r="E1" s="273"/>
      <c r="F1" s="273"/>
      <c r="G1" s="273"/>
      <c r="H1" s="273"/>
      <c r="I1" s="273"/>
      <c r="J1" s="274"/>
      <c r="K1" s="274"/>
      <c r="L1" s="274"/>
      <c r="M1" s="274"/>
      <c r="N1" s="274"/>
      <c r="O1" s="274"/>
      <c r="P1" s="274"/>
      <c r="Q1" s="274"/>
      <c r="R1" s="274"/>
      <c r="S1" s="275"/>
      <c r="T1" s="275"/>
      <c r="U1" s="275"/>
      <c r="V1" s="275"/>
      <c r="W1" s="275"/>
      <c r="X1" s="276" t="s">
        <v>57</v>
      </c>
    </row>
    <row r="2" spans="1:32">
      <c r="A2" s="277" t="str">
        <f>총괄!A2</f>
        <v>(기준 : 2026.01.)</v>
      </c>
      <c r="B2" s="278"/>
      <c r="C2" s="278"/>
      <c r="D2" s="278"/>
      <c r="E2" s="278"/>
      <c r="F2" s="278"/>
      <c r="G2" s="278"/>
      <c r="H2" s="278"/>
      <c r="J2" s="274"/>
      <c r="K2" s="274"/>
      <c r="L2" s="274"/>
      <c r="M2" s="274"/>
      <c r="N2" s="274"/>
      <c r="O2" s="274"/>
      <c r="P2" s="274"/>
      <c r="Q2" s="274"/>
      <c r="R2" s="274"/>
      <c r="S2" s="275"/>
      <c r="T2" s="275"/>
      <c r="U2" s="275"/>
      <c r="V2" s="275"/>
      <c r="W2" s="275"/>
      <c r="X2" s="276"/>
    </row>
    <row r="3" spans="1:32" ht="16.5" customHeight="1">
      <c r="A3" s="809" t="s">
        <v>139</v>
      </c>
      <c r="B3" s="809" t="s">
        <v>52</v>
      </c>
      <c r="C3" s="809" t="s">
        <v>119</v>
      </c>
      <c r="D3" s="809" t="s">
        <v>134</v>
      </c>
      <c r="E3" s="811" t="s">
        <v>210</v>
      </c>
      <c r="F3" s="812"/>
      <c r="G3" s="812"/>
      <c r="H3" s="813"/>
      <c r="I3" s="804" t="s">
        <v>135</v>
      </c>
      <c r="J3" s="808"/>
      <c r="K3" s="808"/>
      <c r="L3" s="808"/>
      <c r="M3" s="808"/>
      <c r="N3" s="808"/>
      <c r="O3" s="808"/>
      <c r="P3" s="808"/>
      <c r="Q3" s="808"/>
      <c r="R3" s="808"/>
      <c r="S3" s="802" t="s">
        <v>49</v>
      </c>
      <c r="T3" s="803"/>
      <c r="U3" s="803"/>
      <c r="V3" s="803"/>
      <c r="W3" s="803"/>
      <c r="X3" s="803"/>
      <c r="Y3" s="801" t="s">
        <v>121</v>
      </c>
    </row>
    <row r="4" spans="1:32" ht="16.5" customHeight="1">
      <c r="A4" s="803"/>
      <c r="B4" s="803"/>
      <c r="C4" s="803"/>
      <c r="D4" s="803"/>
      <c r="E4" s="810" t="s">
        <v>58</v>
      </c>
      <c r="F4" s="810" t="s">
        <v>136</v>
      </c>
      <c r="G4" s="810" t="s">
        <v>138</v>
      </c>
      <c r="H4" s="814" t="s">
        <v>646</v>
      </c>
      <c r="I4" s="804" t="s">
        <v>137</v>
      </c>
      <c r="J4" s="804"/>
      <c r="K4" s="807" t="s">
        <v>205</v>
      </c>
      <c r="L4" s="807"/>
      <c r="M4" s="807"/>
      <c r="N4" s="807"/>
      <c r="O4" s="807"/>
      <c r="P4" s="807"/>
      <c r="Q4" s="805" t="s">
        <v>36</v>
      </c>
      <c r="R4" s="805"/>
      <c r="S4" s="805"/>
      <c r="T4" s="805"/>
      <c r="U4" s="802" t="s">
        <v>69</v>
      </c>
      <c r="V4" s="802"/>
      <c r="W4" s="802" t="s">
        <v>137</v>
      </c>
      <c r="X4" s="802"/>
      <c r="Y4" s="801"/>
    </row>
    <row r="5" spans="1:32">
      <c r="A5" s="803"/>
      <c r="B5" s="803"/>
      <c r="C5" s="803"/>
      <c r="D5" s="803"/>
      <c r="E5" s="810"/>
      <c r="F5" s="810"/>
      <c r="G5" s="810"/>
      <c r="H5" s="815"/>
      <c r="I5" s="804"/>
      <c r="J5" s="804"/>
      <c r="K5" s="807" t="s">
        <v>137</v>
      </c>
      <c r="L5" s="807"/>
      <c r="M5" s="807" t="s">
        <v>50</v>
      </c>
      <c r="N5" s="807"/>
      <c r="O5" s="807" t="s">
        <v>33</v>
      </c>
      <c r="P5" s="807"/>
      <c r="Q5" s="806" t="s">
        <v>73</v>
      </c>
      <c r="R5" s="806"/>
      <c r="S5" s="802" t="s">
        <v>206</v>
      </c>
      <c r="T5" s="802"/>
      <c r="U5" s="802"/>
      <c r="V5" s="802"/>
      <c r="W5" s="802"/>
      <c r="X5" s="802"/>
      <c r="Y5" s="801"/>
    </row>
    <row r="6" spans="1:32">
      <c r="A6" s="803"/>
      <c r="B6" s="803"/>
      <c r="C6" s="803"/>
      <c r="D6" s="803"/>
      <c r="E6" s="810"/>
      <c r="F6" s="810"/>
      <c r="G6" s="810"/>
      <c r="H6" s="816"/>
      <c r="I6" s="279" t="s">
        <v>136</v>
      </c>
      <c r="J6" s="279" t="s">
        <v>138</v>
      </c>
      <c r="K6" s="280" t="s">
        <v>136</v>
      </c>
      <c r="L6" s="280" t="s">
        <v>138</v>
      </c>
      <c r="M6" s="280" t="s">
        <v>136</v>
      </c>
      <c r="N6" s="280" t="s">
        <v>138</v>
      </c>
      <c r="O6" s="280" t="s">
        <v>136</v>
      </c>
      <c r="P6" s="280" t="s">
        <v>138</v>
      </c>
      <c r="Q6" s="281" t="s">
        <v>136</v>
      </c>
      <c r="R6" s="281" t="s">
        <v>138</v>
      </c>
      <c r="S6" s="282" t="s">
        <v>136</v>
      </c>
      <c r="T6" s="282" t="s">
        <v>138</v>
      </c>
      <c r="U6" s="282" t="s">
        <v>136</v>
      </c>
      <c r="V6" s="282" t="s">
        <v>138</v>
      </c>
      <c r="W6" s="282" t="s">
        <v>136</v>
      </c>
      <c r="X6" s="283" t="s">
        <v>138</v>
      </c>
      <c r="Y6" s="801"/>
    </row>
    <row r="7" spans="1:32" s="287" customFormat="1">
      <c r="A7" s="284"/>
      <c r="B7" s="284" t="s">
        <v>122</v>
      </c>
      <c r="C7" s="284"/>
      <c r="D7" s="284"/>
      <c r="E7" s="284"/>
      <c r="F7" s="285">
        <f t="shared" ref="F7:X7" si="0">SUM(F8:F15)</f>
        <v>8</v>
      </c>
      <c r="G7" s="379">
        <f t="shared" si="0"/>
        <v>667427.19999999995</v>
      </c>
      <c r="H7" s="285"/>
      <c r="I7" s="285">
        <f t="shared" si="0"/>
        <v>6</v>
      </c>
      <c r="J7" s="379">
        <f t="shared" si="0"/>
        <v>440530.5</v>
      </c>
      <c r="K7" s="285">
        <f t="shared" si="0"/>
        <v>6</v>
      </c>
      <c r="L7" s="379">
        <f t="shared" si="0"/>
        <v>440530.5</v>
      </c>
      <c r="M7" s="285">
        <f t="shared" si="0"/>
        <v>6</v>
      </c>
      <c r="N7" s="379">
        <f t="shared" si="0"/>
        <v>440530.5</v>
      </c>
      <c r="O7" s="285">
        <f t="shared" si="0"/>
        <v>0</v>
      </c>
      <c r="P7" s="285">
        <f t="shared" si="0"/>
        <v>0</v>
      </c>
      <c r="Q7" s="285">
        <f t="shared" si="0"/>
        <v>0</v>
      </c>
      <c r="R7" s="285">
        <f t="shared" si="0"/>
        <v>0</v>
      </c>
      <c r="S7" s="285">
        <f t="shared" si="0"/>
        <v>0</v>
      </c>
      <c r="T7" s="285">
        <f t="shared" si="0"/>
        <v>0</v>
      </c>
      <c r="U7" s="285">
        <f t="shared" si="0"/>
        <v>2</v>
      </c>
      <c r="V7" s="285">
        <f t="shared" si="0"/>
        <v>226896.7</v>
      </c>
      <c r="W7" s="285">
        <f t="shared" si="0"/>
        <v>2</v>
      </c>
      <c r="X7" s="285">
        <f t="shared" si="0"/>
        <v>226896.7</v>
      </c>
      <c r="Y7" s="286"/>
      <c r="AA7" s="259">
        <f t="shared" ref="AA7:AA14" si="1">G7-J7-X7</f>
        <v>0</v>
      </c>
      <c r="AB7" s="259">
        <f t="shared" ref="AB7:AB14" si="2">F7-I7-W7</f>
        <v>0</v>
      </c>
    </row>
    <row r="8" spans="1:32" s="124" customFormat="1">
      <c r="A8" s="187">
        <v>1</v>
      </c>
      <c r="B8" s="187" t="s">
        <v>122</v>
      </c>
      <c r="C8" s="187" t="s">
        <v>235</v>
      </c>
      <c r="D8" s="188" t="s">
        <v>678</v>
      </c>
      <c r="E8" s="288" t="s">
        <v>249</v>
      </c>
      <c r="F8" s="190">
        <v>1</v>
      </c>
      <c r="G8" s="201">
        <v>12002.5</v>
      </c>
      <c r="H8" s="190"/>
      <c r="I8" s="190">
        <f t="shared" ref="I8:J15" si="3">K8+Q8</f>
        <v>1</v>
      </c>
      <c r="J8" s="192">
        <f t="shared" si="3"/>
        <v>12002.5</v>
      </c>
      <c r="K8" s="193">
        <f t="shared" ref="K8:L15" si="4">M8+O8</f>
        <v>1</v>
      </c>
      <c r="L8" s="192">
        <f t="shared" si="4"/>
        <v>12002.5</v>
      </c>
      <c r="M8" s="190">
        <v>1</v>
      </c>
      <c r="N8" s="192">
        <v>12002.5</v>
      </c>
      <c r="O8" s="190">
        <v>0</v>
      </c>
      <c r="P8" s="193">
        <v>0</v>
      </c>
      <c r="Q8" s="190">
        <v>0</v>
      </c>
      <c r="R8" s="190">
        <v>0</v>
      </c>
      <c r="S8" s="190">
        <v>0</v>
      </c>
      <c r="T8" s="190">
        <v>0</v>
      </c>
      <c r="U8" s="190">
        <v>0</v>
      </c>
      <c r="V8" s="193">
        <v>0</v>
      </c>
      <c r="W8" s="193">
        <f t="shared" ref="W8:X14" si="5">S8+U8</f>
        <v>0</v>
      </c>
      <c r="X8" s="193">
        <f t="shared" si="5"/>
        <v>0</v>
      </c>
      <c r="Y8" s="289"/>
      <c r="AA8" s="123">
        <f t="shared" si="1"/>
        <v>0</v>
      </c>
      <c r="AB8" s="123">
        <f t="shared" si="2"/>
        <v>0</v>
      </c>
    </row>
    <row r="9" spans="1:32" s="124" customFormat="1">
      <c r="A9" s="187">
        <v>2</v>
      </c>
      <c r="B9" s="187" t="s">
        <v>122</v>
      </c>
      <c r="C9" s="187" t="s">
        <v>236</v>
      </c>
      <c r="D9" s="188" t="s">
        <v>677</v>
      </c>
      <c r="E9" s="288" t="s">
        <v>249</v>
      </c>
      <c r="F9" s="190">
        <v>1</v>
      </c>
      <c r="G9" s="201">
        <v>10909.3</v>
      </c>
      <c r="H9" s="190"/>
      <c r="I9" s="190">
        <f t="shared" si="3"/>
        <v>1</v>
      </c>
      <c r="J9" s="192">
        <f t="shared" si="3"/>
        <v>10909.3</v>
      </c>
      <c r="K9" s="193">
        <f t="shared" si="4"/>
        <v>1</v>
      </c>
      <c r="L9" s="192">
        <f t="shared" si="4"/>
        <v>10909.3</v>
      </c>
      <c r="M9" s="190">
        <v>1</v>
      </c>
      <c r="N9" s="192">
        <v>10909.3</v>
      </c>
      <c r="O9" s="190">
        <v>0</v>
      </c>
      <c r="P9" s="193">
        <v>0</v>
      </c>
      <c r="Q9" s="190">
        <v>0</v>
      </c>
      <c r="R9" s="190">
        <v>0</v>
      </c>
      <c r="S9" s="190">
        <v>0</v>
      </c>
      <c r="T9" s="190">
        <v>0</v>
      </c>
      <c r="U9" s="190">
        <v>0</v>
      </c>
      <c r="V9" s="193">
        <v>0</v>
      </c>
      <c r="W9" s="193">
        <f t="shared" si="5"/>
        <v>0</v>
      </c>
      <c r="X9" s="193">
        <f t="shared" si="5"/>
        <v>0</v>
      </c>
      <c r="Y9" s="289"/>
      <c r="AA9" s="123">
        <f t="shared" si="1"/>
        <v>0</v>
      </c>
      <c r="AB9" s="123">
        <f t="shared" si="2"/>
        <v>0</v>
      </c>
    </row>
    <row r="10" spans="1:32" s="124" customFormat="1">
      <c r="A10" s="187">
        <v>3</v>
      </c>
      <c r="B10" s="187" t="s">
        <v>122</v>
      </c>
      <c r="C10" s="187" t="s">
        <v>237</v>
      </c>
      <c r="D10" s="188" t="s">
        <v>679</v>
      </c>
      <c r="E10" s="288" t="s">
        <v>249</v>
      </c>
      <c r="F10" s="190">
        <v>1</v>
      </c>
      <c r="G10" s="201">
        <v>11651.6</v>
      </c>
      <c r="H10" s="190"/>
      <c r="I10" s="190">
        <f t="shared" si="3"/>
        <v>1</v>
      </c>
      <c r="J10" s="192">
        <f t="shared" si="3"/>
        <v>11651.6</v>
      </c>
      <c r="K10" s="193">
        <f t="shared" si="4"/>
        <v>1</v>
      </c>
      <c r="L10" s="192">
        <f t="shared" si="4"/>
        <v>11651.6</v>
      </c>
      <c r="M10" s="190">
        <v>1</v>
      </c>
      <c r="N10" s="192">
        <v>11651.6</v>
      </c>
      <c r="O10" s="190">
        <v>0</v>
      </c>
      <c r="P10" s="193">
        <v>0</v>
      </c>
      <c r="Q10" s="190">
        <v>0</v>
      </c>
      <c r="R10" s="190">
        <v>0</v>
      </c>
      <c r="S10" s="190">
        <v>0</v>
      </c>
      <c r="T10" s="190">
        <v>0</v>
      </c>
      <c r="U10" s="190">
        <v>0</v>
      </c>
      <c r="V10" s="193">
        <v>0</v>
      </c>
      <c r="W10" s="193">
        <f t="shared" si="5"/>
        <v>0</v>
      </c>
      <c r="X10" s="193">
        <f t="shared" si="5"/>
        <v>0</v>
      </c>
      <c r="Y10" s="289"/>
      <c r="AA10" s="123">
        <f t="shared" si="1"/>
        <v>0</v>
      </c>
      <c r="AB10" s="123">
        <f t="shared" si="2"/>
        <v>0</v>
      </c>
    </row>
    <row r="11" spans="1:32" s="612" customFormat="1">
      <c r="A11" s="605">
        <v>4</v>
      </c>
      <c r="B11" s="605" t="s">
        <v>122</v>
      </c>
      <c r="C11" s="605" t="s">
        <v>252</v>
      </c>
      <c r="D11" s="606" t="s">
        <v>681</v>
      </c>
      <c r="E11" s="607" t="s">
        <v>253</v>
      </c>
      <c r="F11" s="608">
        <v>1</v>
      </c>
      <c r="G11" s="621">
        <v>161337.70000000001</v>
      </c>
      <c r="H11" s="608"/>
      <c r="I11" s="190">
        <f t="shared" si="3"/>
        <v>0</v>
      </c>
      <c r="J11" s="610">
        <f t="shared" si="3"/>
        <v>0</v>
      </c>
      <c r="K11" s="609">
        <f t="shared" si="4"/>
        <v>0</v>
      </c>
      <c r="L11" s="193">
        <f t="shared" si="4"/>
        <v>0</v>
      </c>
      <c r="M11" s="608">
        <v>0</v>
      </c>
      <c r="N11" s="193">
        <v>0</v>
      </c>
      <c r="O11" s="608">
        <v>0</v>
      </c>
      <c r="P11" s="609">
        <v>0</v>
      </c>
      <c r="Q11" s="190">
        <v>0</v>
      </c>
      <c r="R11" s="190">
        <v>0</v>
      </c>
      <c r="S11" s="608">
        <v>0</v>
      </c>
      <c r="T11" s="608">
        <v>0</v>
      </c>
      <c r="U11" s="608">
        <v>1</v>
      </c>
      <c r="V11" s="609">
        <v>161337.70000000001</v>
      </c>
      <c r="W11" s="609">
        <f t="shared" ref="W11" si="6">S11+U11</f>
        <v>1</v>
      </c>
      <c r="X11" s="609">
        <f t="shared" ref="X11" si="7">T11+V11</f>
        <v>161337.70000000001</v>
      </c>
      <c r="Y11" s="611"/>
      <c r="AA11" s="613">
        <f t="shared" si="1"/>
        <v>0</v>
      </c>
      <c r="AB11" s="613">
        <f t="shared" si="2"/>
        <v>0</v>
      </c>
    </row>
    <row r="12" spans="1:32" s="124" customFormat="1">
      <c r="A12" s="187">
        <v>5</v>
      </c>
      <c r="B12" s="187" t="s">
        <v>122</v>
      </c>
      <c r="C12" s="187" t="s">
        <v>254</v>
      </c>
      <c r="D12" s="188" t="s">
        <v>680</v>
      </c>
      <c r="E12" s="288" t="s">
        <v>253</v>
      </c>
      <c r="F12" s="190">
        <v>1</v>
      </c>
      <c r="G12" s="201">
        <v>65559</v>
      </c>
      <c r="H12" s="190"/>
      <c r="I12" s="190">
        <f t="shared" si="3"/>
        <v>0</v>
      </c>
      <c r="J12" s="193">
        <f t="shared" si="3"/>
        <v>0</v>
      </c>
      <c r="K12" s="193">
        <f t="shared" si="4"/>
        <v>0</v>
      </c>
      <c r="L12" s="193">
        <f t="shared" si="4"/>
        <v>0</v>
      </c>
      <c r="M12" s="190">
        <v>0</v>
      </c>
      <c r="N12" s="193">
        <v>0</v>
      </c>
      <c r="O12" s="190">
        <v>0</v>
      </c>
      <c r="P12" s="193">
        <v>0</v>
      </c>
      <c r="Q12" s="190">
        <v>0</v>
      </c>
      <c r="R12" s="190">
        <v>0</v>
      </c>
      <c r="S12" s="190">
        <v>0</v>
      </c>
      <c r="T12" s="190">
        <v>0</v>
      </c>
      <c r="U12" s="190">
        <v>1</v>
      </c>
      <c r="V12" s="193">
        <v>65559</v>
      </c>
      <c r="W12" s="193">
        <f t="shared" si="5"/>
        <v>1</v>
      </c>
      <c r="X12" s="193">
        <f t="shared" si="5"/>
        <v>65559</v>
      </c>
      <c r="Y12" s="289"/>
      <c r="AA12" s="123">
        <f t="shared" si="1"/>
        <v>0</v>
      </c>
      <c r="AB12" s="123">
        <f t="shared" si="2"/>
        <v>0</v>
      </c>
    </row>
    <row r="13" spans="1:32" s="124" customFormat="1">
      <c r="A13" s="187">
        <v>6</v>
      </c>
      <c r="B13" s="187" t="s">
        <v>122</v>
      </c>
      <c r="C13" s="187" t="s">
        <v>233</v>
      </c>
      <c r="D13" s="188" t="s">
        <v>676</v>
      </c>
      <c r="E13" s="189" t="s">
        <v>240</v>
      </c>
      <c r="F13" s="190">
        <v>1</v>
      </c>
      <c r="G13" s="195">
        <v>349861.6</v>
      </c>
      <c r="H13" s="195"/>
      <c r="I13" s="190">
        <v>1</v>
      </c>
      <c r="J13" s="270">
        <f>L13+R13</f>
        <v>349861.6</v>
      </c>
      <c r="K13" s="193">
        <v>1</v>
      </c>
      <c r="L13" s="270">
        <f>N13+P13</f>
        <v>349861.6</v>
      </c>
      <c r="M13" s="190">
        <v>1</v>
      </c>
      <c r="N13" s="192">
        <v>349861.6</v>
      </c>
      <c r="O13" s="190">
        <v>0</v>
      </c>
      <c r="P13" s="271">
        <v>0</v>
      </c>
      <c r="Q13" s="190">
        <v>0</v>
      </c>
      <c r="R13" s="190">
        <v>0</v>
      </c>
      <c r="S13" s="190">
        <v>0</v>
      </c>
      <c r="T13" s="190">
        <v>0</v>
      </c>
      <c r="U13" s="190">
        <v>0</v>
      </c>
      <c r="V13" s="190">
        <f>G13-J13</f>
        <v>0</v>
      </c>
      <c r="W13" s="193">
        <v>0</v>
      </c>
      <c r="X13" s="193">
        <f>T13+V13</f>
        <v>0</v>
      </c>
      <c r="Y13" s="196"/>
      <c r="AA13" s="123">
        <f t="shared" si="1"/>
        <v>0</v>
      </c>
      <c r="AB13" s="123">
        <f t="shared" si="2"/>
        <v>0</v>
      </c>
    </row>
    <row r="14" spans="1:32" s="124" customFormat="1">
      <c r="A14" s="187">
        <v>7</v>
      </c>
      <c r="B14" s="187" t="s">
        <v>122</v>
      </c>
      <c r="C14" s="187" t="s">
        <v>129</v>
      </c>
      <c r="D14" s="188" t="s">
        <v>608</v>
      </c>
      <c r="E14" s="189" t="s">
        <v>242</v>
      </c>
      <c r="F14" s="190">
        <v>1</v>
      </c>
      <c r="G14" s="201">
        <v>37957</v>
      </c>
      <c r="H14" s="190"/>
      <c r="I14" s="190">
        <f t="shared" si="3"/>
        <v>1</v>
      </c>
      <c r="J14" s="193">
        <f t="shared" si="3"/>
        <v>37957</v>
      </c>
      <c r="K14" s="193">
        <f t="shared" si="4"/>
        <v>1</v>
      </c>
      <c r="L14" s="193">
        <f t="shared" si="4"/>
        <v>37957</v>
      </c>
      <c r="M14" s="190">
        <v>1</v>
      </c>
      <c r="N14" s="193">
        <v>37957</v>
      </c>
      <c r="O14" s="190">
        <v>0</v>
      </c>
      <c r="P14" s="190">
        <v>0</v>
      </c>
      <c r="Q14" s="190">
        <v>0</v>
      </c>
      <c r="R14" s="190">
        <v>0</v>
      </c>
      <c r="S14" s="190">
        <v>0</v>
      </c>
      <c r="T14" s="190">
        <v>0</v>
      </c>
      <c r="U14" s="190">
        <v>0</v>
      </c>
      <c r="V14" s="190">
        <v>0</v>
      </c>
      <c r="W14" s="193">
        <f t="shared" si="5"/>
        <v>0</v>
      </c>
      <c r="X14" s="193">
        <f t="shared" si="5"/>
        <v>0</v>
      </c>
      <c r="Y14" s="196"/>
      <c r="AA14" s="123">
        <f t="shared" si="1"/>
        <v>0</v>
      </c>
      <c r="AB14" s="123">
        <f t="shared" si="2"/>
        <v>0</v>
      </c>
    </row>
    <row r="15" spans="1:32" s="290" customFormat="1" ht="15" customHeight="1">
      <c r="A15" s="187">
        <v>8</v>
      </c>
      <c r="B15" s="187" t="s">
        <v>624</v>
      </c>
      <c r="C15" s="187" t="s">
        <v>625</v>
      </c>
      <c r="D15" s="188" t="s">
        <v>626</v>
      </c>
      <c r="E15" s="189" t="s">
        <v>242</v>
      </c>
      <c r="F15" s="190">
        <v>1</v>
      </c>
      <c r="G15" s="191">
        <v>18148.5</v>
      </c>
      <c r="H15" s="191"/>
      <c r="I15" s="190">
        <f t="shared" si="3"/>
        <v>1</v>
      </c>
      <c r="J15" s="192">
        <f t="shared" si="3"/>
        <v>18148.5</v>
      </c>
      <c r="K15" s="193">
        <f t="shared" si="4"/>
        <v>1</v>
      </c>
      <c r="L15" s="192">
        <f t="shared" si="4"/>
        <v>18148.5</v>
      </c>
      <c r="M15" s="190">
        <v>1</v>
      </c>
      <c r="N15" s="201">
        <v>18148.5</v>
      </c>
      <c r="O15" s="190"/>
      <c r="P15" s="190"/>
      <c r="Q15" s="190"/>
      <c r="R15" s="190"/>
      <c r="S15" s="190"/>
      <c r="T15" s="190"/>
      <c r="U15" s="190"/>
      <c r="V15" s="190"/>
      <c r="W15" s="193"/>
      <c r="X15" s="193"/>
      <c r="Y15" s="196" t="s">
        <v>627</v>
      </c>
      <c r="AA15" s="291"/>
      <c r="AB15" s="291"/>
      <c r="AC15" s="199"/>
      <c r="AD15" s="199"/>
      <c r="AE15" s="199"/>
      <c r="AF15" s="199"/>
    </row>
    <row r="19" spans="12:15">
      <c r="L19" s="292"/>
    </row>
    <row r="20" spans="12:15">
      <c r="L20" s="292"/>
      <c r="O20" s="619"/>
    </row>
    <row r="21" spans="12:15">
      <c r="L21" s="292"/>
      <c r="O21" s="619"/>
    </row>
    <row r="22" spans="12:15">
      <c r="M22" s="292"/>
      <c r="O22" s="294"/>
    </row>
    <row r="23" spans="12:15">
      <c r="L23" s="292"/>
      <c r="O23" s="620"/>
    </row>
    <row r="24" spans="12:15">
      <c r="O24" s="620"/>
    </row>
    <row r="25" spans="12:15">
      <c r="O25" s="619"/>
    </row>
    <row r="26" spans="12:15">
      <c r="O26" s="620"/>
    </row>
    <row r="27" spans="12:15">
      <c r="O27" s="619"/>
    </row>
  </sheetData>
  <mergeCells count="22">
    <mergeCell ref="A3:A6"/>
    <mergeCell ref="C3:C6"/>
    <mergeCell ref="D3:D6"/>
    <mergeCell ref="E4:E6"/>
    <mergeCell ref="B3:B6"/>
    <mergeCell ref="E3:H3"/>
    <mergeCell ref="H4:H6"/>
    <mergeCell ref="F4:F6"/>
    <mergeCell ref="G4:G6"/>
    <mergeCell ref="Y3:Y6"/>
    <mergeCell ref="S3:X3"/>
    <mergeCell ref="I4:J5"/>
    <mergeCell ref="Q4:T4"/>
    <mergeCell ref="U4:V5"/>
    <mergeCell ref="W4:X5"/>
    <mergeCell ref="Q5:R5"/>
    <mergeCell ref="S5:T5"/>
    <mergeCell ref="K4:P4"/>
    <mergeCell ref="K5:L5"/>
    <mergeCell ref="M5:N5"/>
    <mergeCell ref="O5:P5"/>
    <mergeCell ref="I3:R3"/>
  </mergeCells>
  <phoneticPr fontId="26" type="noConversion"/>
  <pageMargins left="0.69972223043441772" right="0.69972223043441772" top="0.75" bottom="0.75" header="0.30000001192092896" footer="0.30000001192092896"/>
  <pageSetup paperSize="9" orientation="portrait" horizontalDpi="4294967293" r:id="rId1"/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B15"/>
  <sheetViews>
    <sheetView zoomScaleNormal="100" workbookViewId="0">
      <pane ySplit="6" topLeftCell="A7" activePane="bottomLeft" state="frozen"/>
      <selection activeCell="E18" sqref="E18"/>
      <selection pane="bottomLeft" activeCell="N19" sqref="N19"/>
    </sheetView>
  </sheetViews>
  <sheetFormatPr defaultRowHeight="16.5"/>
  <cols>
    <col min="1" max="1" width="6" style="15" customWidth="1"/>
    <col min="2" max="2" width="8" style="15" bestFit="1" customWidth="1"/>
    <col min="3" max="3" width="9" style="15"/>
    <col min="4" max="4" width="14.75" style="15" customWidth="1"/>
    <col min="5" max="5" width="9" style="15"/>
    <col min="6" max="6" width="6.375" style="15" bestFit="1" customWidth="1"/>
    <col min="7" max="7" width="12.875" style="15" bestFit="1" customWidth="1"/>
    <col min="8" max="8" width="10.5" style="15" customWidth="1"/>
    <col min="9" max="9" width="6.5" style="15" bestFit="1" customWidth="1"/>
    <col min="10" max="10" width="13" style="15" bestFit="1" customWidth="1"/>
    <col min="11" max="11" width="6.5" style="15" bestFit="1" customWidth="1"/>
    <col min="12" max="12" width="13" style="15" bestFit="1" customWidth="1"/>
    <col min="13" max="13" width="6.375" style="15" bestFit="1" customWidth="1"/>
    <col min="14" max="14" width="13.5" style="15" customWidth="1"/>
    <col min="15" max="15" width="9" style="15"/>
    <col min="16" max="16" width="11.875" style="15" bestFit="1" customWidth="1"/>
    <col min="17" max="17" width="6.375" style="15" bestFit="1" customWidth="1"/>
    <col min="18" max="18" width="9" style="15"/>
    <col min="19" max="19" width="6.375" style="15" bestFit="1" customWidth="1"/>
    <col min="20" max="20" width="9" style="15"/>
    <col min="21" max="21" width="6.375" style="15" bestFit="1" customWidth="1"/>
    <col min="22" max="22" width="12.875" style="15" bestFit="1" customWidth="1"/>
    <col min="23" max="23" width="6.5" style="15" bestFit="1" customWidth="1"/>
    <col min="24" max="24" width="13" style="15" bestFit="1" customWidth="1"/>
    <col min="25" max="25" width="9" style="15"/>
    <col min="26" max="26" width="13.625" style="15" bestFit="1" customWidth="1"/>
    <col min="27" max="27" width="9.125" style="25" bestFit="1" customWidth="1"/>
    <col min="28" max="16384" width="9" style="15"/>
  </cols>
  <sheetData>
    <row r="1" spans="1:28" ht="26.25">
      <c r="A1" s="14" t="s">
        <v>287</v>
      </c>
      <c r="B1" s="172"/>
      <c r="C1" s="172"/>
      <c r="D1" s="172"/>
      <c r="E1" s="172"/>
      <c r="F1" s="172"/>
      <c r="G1" s="172"/>
      <c r="H1" s="172"/>
      <c r="I1" s="172"/>
      <c r="J1" s="174"/>
      <c r="K1" s="174"/>
      <c r="L1" s="174"/>
      <c r="M1" s="174"/>
      <c r="N1" s="174"/>
      <c r="O1" s="174"/>
      <c r="P1" s="174"/>
      <c r="Q1" s="174"/>
      <c r="R1" s="174"/>
      <c r="S1" s="175"/>
      <c r="T1" s="175"/>
      <c r="U1" s="175"/>
      <c r="V1" s="175"/>
      <c r="W1" s="175"/>
      <c r="X1" s="176" t="s">
        <v>57</v>
      </c>
    </row>
    <row r="2" spans="1:28">
      <c r="A2" s="15" t="str">
        <f>총괄!A2</f>
        <v>(기준 : 2026.01.)</v>
      </c>
      <c r="B2" s="177"/>
      <c r="C2" s="177"/>
      <c r="D2" s="177"/>
      <c r="E2" s="177"/>
      <c r="F2" s="177"/>
      <c r="G2" s="177"/>
      <c r="H2" s="177"/>
      <c r="J2" s="174"/>
      <c r="K2" s="174"/>
      <c r="L2" s="174"/>
      <c r="M2" s="174"/>
      <c r="N2" s="174"/>
      <c r="O2" s="174"/>
      <c r="P2" s="174"/>
      <c r="Q2" s="174"/>
      <c r="R2" s="174"/>
      <c r="S2" s="175"/>
      <c r="T2" s="175"/>
      <c r="U2" s="175"/>
      <c r="V2" s="175"/>
      <c r="W2" s="175"/>
      <c r="X2" s="176"/>
    </row>
    <row r="3" spans="1:28" ht="16.5" customHeight="1">
      <c r="A3" s="762" t="s">
        <v>139</v>
      </c>
      <c r="B3" s="762" t="s">
        <v>52</v>
      </c>
      <c r="C3" s="762" t="s">
        <v>119</v>
      </c>
      <c r="D3" s="762" t="s">
        <v>134</v>
      </c>
      <c r="E3" s="764" t="s">
        <v>210</v>
      </c>
      <c r="F3" s="765"/>
      <c r="G3" s="765"/>
      <c r="H3" s="766"/>
      <c r="I3" s="757" t="s">
        <v>135</v>
      </c>
      <c r="J3" s="761"/>
      <c r="K3" s="761"/>
      <c r="L3" s="761"/>
      <c r="M3" s="761"/>
      <c r="N3" s="761"/>
      <c r="O3" s="761"/>
      <c r="P3" s="761"/>
      <c r="Q3" s="761"/>
      <c r="R3" s="761"/>
      <c r="S3" s="755" t="s">
        <v>49</v>
      </c>
      <c r="T3" s="756"/>
      <c r="U3" s="756"/>
      <c r="V3" s="756"/>
      <c r="W3" s="756"/>
      <c r="X3" s="756"/>
      <c r="Y3" s="754" t="s">
        <v>121</v>
      </c>
    </row>
    <row r="4" spans="1:28" ht="16.5" customHeight="1">
      <c r="A4" s="756"/>
      <c r="B4" s="756"/>
      <c r="C4" s="756"/>
      <c r="D4" s="756"/>
      <c r="E4" s="763" t="s">
        <v>58</v>
      </c>
      <c r="F4" s="763" t="s">
        <v>136</v>
      </c>
      <c r="G4" s="763" t="s">
        <v>138</v>
      </c>
      <c r="H4" s="787" t="s">
        <v>646</v>
      </c>
      <c r="I4" s="757" t="s">
        <v>137</v>
      </c>
      <c r="J4" s="757"/>
      <c r="K4" s="760" t="s">
        <v>205</v>
      </c>
      <c r="L4" s="760"/>
      <c r="M4" s="760"/>
      <c r="N4" s="760"/>
      <c r="O4" s="760"/>
      <c r="P4" s="760"/>
      <c r="Q4" s="758" t="s">
        <v>36</v>
      </c>
      <c r="R4" s="758"/>
      <c r="S4" s="758"/>
      <c r="T4" s="758"/>
      <c r="U4" s="755" t="s">
        <v>69</v>
      </c>
      <c r="V4" s="755"/>
      <c r="W4" s="755" t="s">
        <v>137</v>
      </c>
      <c r="X4" s="755"/>
      <c r="Y4" s="754"/>
    </row>
    <row r="5" spans="1:28">
      <c r="A5" s="756"/>
      <c r="B5" s="756"/>
      <c r="C5" s="756"/>
      <c r="D5" s="756"/>
      <c r="E5" s="763"/>
      <c r="F5" s="763"/>
      <c r="G5" s="763"/>
      <c r="H5" s="788"/>
      <c r="I5" s="757"/>
      <c r="J5" s="757"/>
      <c r="K5" s="760" t="s">
        <v>137</v>
      </c>
      <c r="L5" s="760"/>
      <c r="M5" s="760" t="s">
        <v>50</v>
      </c>
      <c r="N5" s="760"/>
      <c r="O5" s="760" t="s">
        <v>33</v>
      </c>
      <c r="P5" s="760"/>
      <c r="Q5" s="759" t="s">
        <v>73</v>
      </c>
      <c r="R5" s="759"/>
      <c r="S5" s="755" t="s">
        <v>206</v>
      </c>
      <c r="T5" s="755"/>
      <c r="U5" s="755"/>
      <c r="V5" s="755"/>
      <c r="W5" s="755"/>
      <c r="X5" s="755"/>
      <c r="Y5" s="754"/>
    </row>
    <row r="6" spans="1:28">
      <c r="A6" s="756"/>
      <c r="B6" s="756"/>
      <c r="C6" s="756"/>
      <c r="D6" s="756"/>
      <c r="E6" s="763"/>
      <c r="F6" s="763"/>
      <c r="G6" s="763"/>
      <c r="H6" s="789"/>
      <c r="I6" s="180" t="s">
        <v>136</v>
      </c>
      <c r="J6" s="180" t="s">
        <v>138</v>
      </c>
      <c r="K6" s="181" t="s">
        <v>136</v>
      </c>
      <c r="L6" s="181" t="s">
        <v>138</v>
      </c>
      <c r="M6" s="181" t="s">
        <v>136</v>
      </c>
      <c r="N6" s="181" t="s">
        <v>138</v>
      </c>
      <c r="O6" s="181" t="s">
        <v>136</v>
      </c>
      <c r="P6" s="181" t="s">
        <v>138</v>
      </c>
      <c r="Q6" s="182" t="s">
        <v>136</v>
      </c>
      <c r="R6" s="182" t="s">
        <v>138</v>
      </c>
      <c r="S6" s="183" t="s">
        <v>136</v>
      </c>
      <c r="T6" s="183" t="s">
        <v>138</v>
      </c>
      <c r="U6" s="183" t="s">
        <v>136</v>
      </c>
      <c r="V6" s="183" t="s">
        <v>138</v>
      </c>
      <c r="W6" s="183" t="s">
        <v>136</v>
      </c>
      <c r="X6" s="183" t="s">
        <v>138</v>
      </c>
      <c r="Y6" s="754"/>
    </row>
    <row r="7" spans="1:28" s="17" customFormat="1">
      <c r="A7" s="225"/>
      <c r="B7" s="225" t="s">
        <v>122</v>
      </c>
      <c r="C7" s="249"/>
      <c r="D7" s="249"/>
      <c r="E7" s="249"/>
      <c r="F7" s="250">
        <f t="shared" ref="F7:X7" si="0">SUM(F8:F11)</f>
        <v>2</v>
      </c>
      <c r="G7" s="661">
        <f t="shared" si="0"/>
        <v>575848.80000000005</v>
      </c>
      <c r="H7" s="250"/>
      <c r="I7" s="250">
        <f t="shared" si="0"/>
        <v>0</v>
      </c>
      <c r="J7" s="250">
        <f t="shared" si="0"/>
        <v>0</v>
      </c>
      <c r="K7" s="250">
        <f t="shared" si="0"/>
        <v>0</v>
      </c>
      <c r="L7" s="250">
        <f t="shared" si="0"/>
        <v>0</v>
      </c>
      <c r="M7" s="250">
        <f t="shared" si="0"/>
        <v>0</v>
      </c>
      <c r="N7" s="250">
        <f t="shared" si="0"/>
        <v>0</v>
      </c>
      <c r="O7" s="250">
        <f t="shared" si="0"/>
        <v>0</v>
      </c>
      <c r="P7" s="250">
        <f t="shared" si="0"/>
        <v>0</v>
      </c>
      <c r="Q7" s="250">
        <f t="shared" si="0"/>
        <v>0</v>
      </c>
      <c r="R7" s="250">
        <f t="shared" si="0"/>
        <v>0</v>
      </c>
      <c r="S7" s="250">
        <f t="shared" si="0"/>
        <v>0</v>
      </c>
      <c r="T7" s="250">
        <f t="shared" si="0"/>
        <v>0</v>
      </c>
      <c r="U7" s="250">
        <f t="shared" si="0"/>
        <v>2</v>
      </c>
      <c r="V7" s="661">
        <f t="shared" si="0"/>
        <v>575848.80000000005</v>
      </c>
      <c r="W7" s="250">
        <f t="shared" si="0"/>
        <v>2</v>
      </c>
      <c r="X7" s="661">
        <f t="shared" si="0"/>
        <v>575848.80000000005</v>
      </c>
      <c r="Y7" s="148"/>
      <c r="Z7" s="68">
        <f t="shared" ref="Z7" si="1">G7-J7-X7</f>
        <v>0</v>
      </c>
      <c r="AA7" s="68">
        <f t="shared" ref="AA7" si="2">F7-I7-W7</f>
        <v>0</v>
      </c>
      <c r="AB7" s="13"/>
    </row>
    <row r="8" spans="1:28" s="84" customFormat="1">
      <c r="A8" s="90"/>
      <c r="B8" s="90" t="s">
        <v>122</v>
      </c>
      <c r="C8" s="91" t="s">
        <v>125</v>
      </c>
      <c r="D8" s="92"/>
      <c r="E8" s="93" t="s">
        <v>255</v>
      </c>
      <c r="F8" s="88"/>
      <c r="G8" s="88"/>
      <c r="H8" s="168" t="s">
        <v>655</v>
      </c>
      <c r="I8" s="149"/>
      <c r="J8" s="149"/>
      <c r="K8" s="149"/>
      <c r="L8" s="149"/>
      <c r="M8" s="88"/>
      <c r="N8" s="89"/>
      <c r="O8" s="88"/>
      <c r="P8" s="89"/>
      <c r="Q8" s="88"/>
      <c r="R8" s="89"/>
      <c r="S8" s="88"/>
      <c r="T8" s="89"/>
      <c r="U8" s="88"/>
      <c r="V8" s="89"/>
      <c r="W8" s="149"/>
      <c r="X8" s="149"/>
      <c r="Y8" s="135"/>
      <c r="Z8" s="82">
        <f t="shared" ref="Z8:Z11" si="3">G8-J8-X8</f>
        <v>0</v>
      </c>
      <c r="AA8" s="82">
        <f t="shared" ref="AA8:AA11" si="4">F8-I8-W8</f>
        <v>0</v>
      </c>
      <c r="AB8" s="83"/>
    </row>
    <row r="9" spans="1:28" s="124" customFormat="1">
      <c r="A9" s="253">
        <v>1</v>
      </c>
      <c r="B9" s="253" t="s">
        <v>122</v>
      </c>
      <c r="C9" s="253" t="s">
        <v>124</v>
      </c>
      <c r="D9" s="254" t="s">
        <v>644</v>
      </c>
      <c r="E9" s="255" t="s">
        <v>256</v>
      </c>
      <c r="F9" s="190">
        <v>1</v>
      </c>
      <c r="G9" s="201">
        <v>129197.8</v>
      </c>
      <c r="H9" s="256"/>
      <c r="I9" s="257">
        <f t="shared" ref="I9:J11" si="5">K9+Q9</f>
        <v>0</v>
      </c>
      <c r="J9" s="257">
        <f t="shared" si="5"/>
        <v>0</v>
      </c>
      <c r="K9" s="257">
        <f t="shared" ref="K9:L11" si="6">M9+O9</f>
        <v>0</v>
      </c>
      <c r="L9" s="257">
        <f t="shared" si="6"/>
        <v>0</v>
      </c>
      <c r="M9" s="190">
        <v>0</v>
      </c>
      <c r="N9" s="193">
        <v>0</v>
      </c>
      <c r="O9" s="190">
        <v>0</v>
      </c>
      <c r="P9" s="193">
        <v>0</v>
      </c>
      <c r="Q9" s="190">
        <v>0</v>
      </c>
      <c r="R9" s="193">
        <v>0</v>
      </c>
      <c r="S9" s="190">
        <v>0</v>
      </c>
      <c r="T9" s="193">
        <v>0</v>
      </c>
      <c r="U9" s="190">
        <v>1</v>
      </c>
      <c r="V9" s="192">
        <f>G9-J9</f>
        <v>129197.8</v>
      </c>
      <c r="W9" s="257">
        <f t="shared" ref="W9:X11" si="7">S9+U9</f>
        <v>1</v>
      </c>
      <c r="X9" s="257">
        <f t="shared" si="7"/>
        <v>129197.8</v>
      </c>
      <c r="Y9" s="258"/>
      <c r="Z9" s="259">
        <f t="shared" si="3"/>
        <v>0</v>
      </c>
      <c r="AA9" s="259">
        <f t="shared" si="4"/>
        <v>0</v>
      </c>
      <c r="AB9" s="260"/>
    </row>
    <row r="10" spans="1:28" s="20" customFormat="1">
      <c r="A10" s="90"/>
      <c r="B10" s="90" t="s">
        <v>122</v>
      </c>
      <c r="C10" s="90" t="s">
        <v>126</v>
      </c>
      <c r="D10" s="92" t="s">
        <v>661</v>
      </c>
      <c r="E10" s="93" t="s">
        <v>255</v>
      </c>
      <c r="F10" s="23"/>
      <c r="G10" s="23"/>
      <c r="H10" s="168"/>
      <c r="I10" s="251"/>
      <c r="J10" s="251"/>
      <c r="K10" s="251"/>
      <c r="L10" s="251"/>
      <c r="M10" s="23"/>
      <c r="N10" s="24"/>
      <c r="O10" s="23"/>
      <c r="P10" s="24"/>
      <c r="Q10" s="23"/>
      <c r="R10" s="24"/>
      <c r="S10" s="23"/>
      <c r="T10" s="24"/>
      <c r="U10" s="23"/>
      <c r="V10" s="24"/>
      <c r="W10" s="251"/>
      <c r="X10" s="251"/>
      <c r="Y10" s="252"/>
      <c r="Z10" s="68">
        <f t="shared" si="3"/>
        <v>0</v>
      </c>
      <c r="AA10" s="68">
        <f t="shared" si="4"/>
        <v>0</v>
      </c>
      <c r="AB10" s="19"/>
    </row>
    <row r="11" spans="1:28" s="124" customFormat="1">
      <c r="A11" s="253">
        <v>2</v>
      </c>
      <c r="B11" s="253" t="s">
        <v>122</v>
      </c>
      <c r="C11" s="253" t="s">
        <v>123</v>
      </c>
      <c r="D11" s="254" t="s">
        <v>645</v>
      </c>
      <c r="E11" s="255" t="s">
        <v>255</v>
      </c>
      <c r="F11" s="190">
        <v>1</v>
      </c>
      <c r="G11" s="190">
        <v>446651</v>
      </c>
      <c r="H11" s="261"/>
      <c r="I11" s="257">
        <f t="shared" si="5"/>
        <v>0</v>
      </c>
      <c r="J11" s="257">
        <f t="shared" si="5"/>
        <v>0</v>
      </c>
      <c r="K11" s="257">
        <f t="shared" si="6"/>
        <v>0</v>
      </c>
      <c r="L11" s="257">
        <f t="shared" si="6"/>
        <v>0</v>
      </c>
      <c r="M11" s="190">
        <v>0</v>
      </c>
      <c r="N11" s="193">
        <v>0</v>
      </c>
      <c r="O11" s="190">
        <v>0</v>
      </c>
      <c r="P11" s="193">
        <v>0</v>
      </c>
      <c r="Q11" s="190">
        <v>0</v>
      </c>
      <c r="R11" s="193">
        <v>0</v>
      </c>
      <c r="S11" s="190">
        <v>0</v>
      </c>
      <c r="T11" s="193">
        <v>0</v>
      </c>
      <c r="U11" s="190">
        <v>1</v>
      </c>
      <c r="V11" s="193">
        <f>G11-J11</f>
        <v>446651</v>
      </c>
      <c r="W11" s="257">
        <f t="shared" si="7"/>
        <v>1</v>
      </c>
      <c r="X11" s="257">
        <f t="shared" si="7"/>
        <v>446651</v>
      </c>
      <c r="Y11" s="258"/>
      <c r="Z11" s="259">
        <f t="shared" si="3"/>
        <v>0</v>
      </c>
      <c r="AA11" s="259">
        <f t="shared" si="4"/>
        <v>0</v>
      </c>
      <c r="AB11" s="260"/>
    </row>
    <row r="15" spans="1:28">
      <c r="J15" s="25"/>
    </row>
  </sheetData>
  <mergeCells count="22">
    <mergeCell ref="A3:A6"/>
    <mergeCell ref="C3:C6"/>
    <mergeCell ref="D3:D6"/>
    <mergeCell ref="E4:E6"/>
    <mergeCell ref="B3:B6"/>
    <mergeCell ref="E3:H3"/>
    <mergeCell ref="H4:H6"/>
    <mergeCell ref="F4:F6"/>
    <mergeCell ref="G4:G6"/>
    <mergeCell ref="Y3:Y6"/>
    <mergeCell ref="S3:X3"/>
    <mergeCell ref="I4:J5"/>
    <mergeCell ref="Q4:T4"/>
    <mergeCell ref="U4:V5"/>
    <mergeCell ref="W4:X5"/>
    <mergeCell ref="Q5:R5"/>
    <mergeCell ref="S5:T5"/>
    <mergeCell ref="K4:P4"/>
    <mergeCell ref="K5:L5"/>
    <mergeCell ref="M5:N5"/>
    <mergeCell ref="O5:P5"/>
    <mergeCell ref="I3:R3"/>
  </mergeCells>
  <phoneticPr fontId="26" type="noConversion"/>
  <pageMargins left="0.69972223043441772" right="0.69972223043441772" top="0.75" bottom="0.75" header="0.30000001192092896" footer="0.30000001192092896"/>
  <pageSetup paperSize="9" orientation="portrait" horizontalDpi="4294967293" r:id="rId1"/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8"/>
  <sheetViews>
    <sheetView zoomScale="80" zoomScaleNormal="80" workbookViewId="0">
      <pane ySplit="6" topLeftCell="A7" activePane="bottomLeft" state="frozen"/>
      <selection pane="bottomLeft" activeCell="I30" sqref="I30"/>
    </sheetView>
  </sheetViews>
  <sheetFormatPr defaultRowHeight="16.5"/>
  <cols>
    <col min="1" max="1" width="5.75" style="41" customWidth="1"/>
    <col min="2" max="2" width="8.25" style="41" bestFit="1" customWidth="1"/>
    <col min="3" max="3" width="14.25" style="41" bestFit="1" customWidth="1"/>
    <col min="4" max="4" width="23.5" style="41" customWidth="1"/>
    <col min="5" max="5" width="10.25" style="41" bestFit="1" customWidth="1"/>
    <col min="6" max="6" width="6.75" style="41" bestFit="1" customWidth="1"/>
    <col min="7" max="7" width="13.5" style="41" bestFit="1" customWidth="1"/>
    <col min="8" max="8" width="6.75" style="41" bestFit="1" customWidth="1"/>
    <col min="9" max="9" width="12.375" style="41" bestFit="1" customWidth="1"/>
    <col min="10" max="10" width="6.75" style="41" bestFit="1" customWidth="1"/>
    <col min="11" max="11" width="12.375" style="41" bestFit="1" customWidth="1"/>
    <col min="12" max="12" width="6.75" style="41" bestFit="1" customWidth="1"/>
    <col min="13" max="13" width="12.375" style="41" bestFit="1" customWidth="1"/>
    <col min="14" max="14" width="6.75" style="41" bestFit="1" customWidth="1"/>
    <col min="15" max="15" width="12.375" style="41" bestFit="1" customWidth="1"/>
    <col min="16" max="16" width="6.75" style="41" bestFit="1" customWidth="1"/>
    <col min="17" max="17" width="10" style="41" customWidth="1"/>
    <col min="18" max="18" width="7.25" style="41" customWidth="1"/>
    <col min="19" max="19" width="9.125" style="41" customWidth="1"/>
    <col min="20" max="20" width="8.25" style="41" customWidth="1"/>
    <col min="21" max="21" width="13.5" style="41" bestFit="1" customWidth="1"/>
    <col min="22" max="22" width="7.625" style="41" customWidth="1"/>
    <col min="23" max="23" width="13.5" style="269" bestFit="1" customWidth="1"/>
    <col min="24" max="24" width="11.25" style="41" bestFit="1" customWidth="1"/>
    <col min="25" max="25" width="9" style="41"/>
    <col min="26" max="26" width="14.5" style="223" customWidth="1"/>
    <col min="27" max="16384" width="9" style="41"/>
  </cols>
  <sheetData>
    <row r="1" spans="1:27" ht="26.25">
      <c r="A1" s="2" t="s">
        <v>630</v>
      </c>
      <c r="B1" s="207"/>
      <c r="C1" s="207"/>
      <c r="D1" s="207"/>
      <c r="E1" s="207"/>
      <c r="F1" s="207"/>
      <c r="G1" s="207"/>
      <c r="H1" s="207"/>
      <c r="I1" s="208"/>
      <c r="J1" s="208"/>
      <c r="K1" s="208"/>
      <c r="L1" s="208"/>
      <c r="M1" s="208"/>
      <c r="N1" s="208"/>
      <c r="O1" s="208"/>
      <c r="P1" s="208"/>
      <c r="Q1" s="208"/>
      <c r="R1" s="209"/>
      <c r="S1" s="209"/>
      <c r="T1" s="209"/>
      <c r="U1" s="209"/>
      <c r="V1" s="209"/>
      <c r="W1" s="262" t="s">
        <v>57</v>
      </c>
    </row>
    <row r="2" spans="1:27">
      <c r="B2" s="211"/>
      <c r="C2" s="211"/>
      <c r="D2" s="211"/>
      <c r="E2" s="211"/>
      <c r="F2" s="211"/>
      <c r="G2" s="211"/>
      <c r="I2" s="208"/>
      <c r="J2" s="208"/>
      <c r="K2" s="208"/>
      <c r="L2" s="208"/>
      <c r="M2" s="208"/>
      <c r="N2" s="208"/>
      <c r="O2" s="208"/>
      <c r="P2" s="208"/>
      <c r="Q2" s="208"/>
      <c r="R2" s="209"/>
      <c r="S2" s="209"/>
      <c r="T2" s="209"/>
      <c r="U2" s="209"/>
      <c r="V2" s="209"/>
      <c r="W2" s="262"/>
    </row>
    <row r="3" spans="1:27" ht="16.5" customHeight="1">
      <c r="A3" s="779" t="s">
        <v>139</v>
      </c>
      <c r="B3" s="779" t="s">
        <v>52</v>
      </c>
      <c r="C3" s="779" t="s">
        <v>119</v>
      </c>
      <c r="D3" s="779" t="s">
        <v>134</v>
      </c>
      <c r="E3" s="817" t="s">
        <v>210</v>
      </c>
      <c r="F3" s="818"/>
      <c r="G3" s="819"/>
      <c r="H3" s="774" t="s">
        <v>135</v>
      </c>
      <c r="I3" s="778"/>
      <c r="J3" s="778"/>
      <c r="K3" s="778"/>
      <c r="L3" s="778"/>
      <c r="M3" s="778"/>
      <c r="N3" s="778"/>
      <c r="O3" s="778"/>
      <c r="P3" s="778"/>
      <c r="Q3" s="778"/>
      <c r="R3" s="772" t="s">
        <v>49</v>
      </c>
      <c r="S3" s="773"/>
      <c r="T3" s="773"/>
      <c r="U3" s="773"/>
      <c r="V3" s="773"/>
      <c r="W3" s="773"/>
      <c r="X3" s="771" t="s">
        <v>121</v>
      </c>
    </row>
    <row r="4" spans="1:27" ht="16.5" customHeight="1">
      <c r="A4" s="773"/>
      <c r="B4" s="773"/>
      <c r="C4" s="773"/>
      <c r="D4" s="773"/>
      <c r="E4" s="780" t="s">
        <v>58</v>
      </c>
      <c r="F4" s="780" t="s">
        <v>136</v>
      </c>
      <c r="G4" s="780" t="s">
        <v>138</v>
      </c>
      <c r="H4" s="774" t="s">
        <v>137</v>
      </c>
      <c r="I4" s="774"/>
      <c r="J4" s="777" t="s">
        <v>205</v>
      </c>
      <c r="K4" s="777"/>
      <c r="L4" s="777"/>
      <c r="M4" s="777"/>
      <c r="N4" s="777"/>
      <c r="O4" s="777"/>
      <c r="P4" s="775" t="s">
        <v>36</v>
      </c>
      <c r="Q4" s="775"/>
      <c r="R4" s="775"/>
      <c r="S4" s="775"/>
      <c r="T4" s="772" t="s">
        <v>69</v>
      </c>
      <c r="U4" s="772"/>
      <c r="V4" s="772" t="s">
        <v>137</v>
      </c>
      <c r="W4" s="772"/>
      <c r="X4" s="771"/>
    </row>
    <row r="5" spans="1:27">
      <c r="A5" s="773"/>
      <c r="B5" s="773"/>
      <c r="C5" s="773"/>
      <c r="D5" s="773"/>
      <c r="E5" s="780"/>
      <c r="F5" s="780"/>
      <c r="G5" s="780"/>
      <c r="H5" s="774"/>
      <c r="I5" s="774"/>
      <c r="J5" s="777" t="s">
        <v>137</v>
      </c>
      <c r="K5" s="777"/>
      <c r="L5" s="777" t="s">
        <v>50</v>
      </c>
      <c r="M5" s="777"/>
      <c r="N5" s="777" t="s">
        <v>33</v>
      </c>
      <c r="O5" s="777"/>
      <c r="P5" s="776" t="s">
        <v>73</v>
      </c>
      <c r="Q5" s="776"/>
      <c r="R5" s="772" t="s">
        <v>206</v>
      </c>
      <c r="S5" s="772"/>
      <c r="T5" s="772"/>
      <c r="U5" s="772"/>
      <c r="V5" s="772"/>
      <c r="W5" s="772"/>
      <c r="X5" s="771"/>
    </row>
    <row r="6" spans="1:27">
      <c r="A6" s="773"/>
      <c r="B6" s="773"/>
      <c r="C6" s="773"/>
      <c r="D6" s="773"/>
      <c r="E6" s="780"/>
      <c r="F6" s="780"/>
      <c r="G6" s="780"/>
      <c r="H6" s="212" t="s">
        <v>136</v>
      </c>
      <c r="I6" s="212" t="s">
        <v>138</v>
      </c>
      <c r="J6" s="213" t="s">
        <v>136</v>
      </c>
      <c r="K6" s="213" t="s">
        <v>138</v>
      </c>
      <c r="L6" s="213" t="s">
        <v>136</v>
      </c>
      <c r="M6" s="213" t="s">
        <v>138</v>
      </c>
      <c r="N6" s="213" t="s">
        <v>136</v>
      </c>
      <c r="O6" s="213" t="s">
        <v>138</v>
      </c>
      <c r="P6" s="214" t="s">
        <v>136</v>
      </c>
      <c r="Q6" s="214" t="s">
        <v>138</v>
      </c>
      <c r="R6" s="215" t="s">
        <v>136</v>
      </c>
      <c r="S6" s="215" t="s">
        <v>138</v>
      </c>
      <c r="T6" s="215" t="s">
        <v>136</v>
      </c>
      <c r="U6" s="215" t="s">
        <v>138</v>
      </c>
      <c r="V6" s="215" t="s">
        <v>136</v>
      </c>
      <c r="W6" s="263" t="s">
        <v>138</v>
      </c>
      <c r="X6" s="771"/>
    </row>
    <row r="7" spans="1:27" s="5" customFormat="1" ht="17.25" customHeight="1">
      <c r="A7" s="216"/>
      <c r="B7" s="216" t="s">
        <v>122</v>
      </c>
      <c r="C7" s="216"/>
      <c r="D7" s="216"/>
      <c r="E7" s="216"/>
      <c r="F7" s="217">
        <f t="shared" ref="F7:W7" si="0">SUM(F8:F8)</f>
        <v>0</v>
      </c>
      <c r="G7" s="217">
        <f t="shared" si="0"/>
        <v>0</v>
      </c>
      <c r="H7" s="217">
        <f t="shared" si="0"/>
        <v>0</v>
      </c>
      <c r="I7" s="217">
        <f t="shared" si="0"/>
        <v>0</v>
      </c>
      <c r="J7" s="217">
        <f t="shared" si="0"/>
        <v>0</v>
      </c>
      <c r="K7" s="217">
        <f t="shared" si="0"/>
        <v>0</v>
      </c>
      <c r="L7" s="217">
        <f t="shared" si="0"/>
        <v>0</v>
      </c>
      <c r="M7" s="217">
        <f t="shared" si="0"/>
        <v>0</v>
      </c>
      <c r="N7" s="217">
        <f t="shared" si="0"/>
        <v>0</v>
      </c>
      <c r="O7" s="217">
        <f t="shared" si="0"/>
        <v>0</v>
      </c>
      <c r="P7" s="217">
        <f t="shared" si="0"/>
        <v>0</v>
      </c>
      <c r="Q7" s="217">
        <f t="shared" si="0"/>
        <v>0</v>
      </c>
      <c r="R7" s="217">
        <f t="shared" si="0"/>
        <v>0</v>
      </c>
      <c r="S7" s="217">
        <f t="shared" si="0"/>
        <v>0</v>
      </c>
      <c r="T7" s="217">
        <f t="shared" si="0"/>
        <v>0</v>
      </c>
      <c r="U7" s="217">
        <f t="shared" si="0"/>
        <v>0</v>
      </c>
      <c r="V7" s="217">
        <f t="shared" si="0"/>
        <v>0</v>
      </c>
      <c r="W7" s="217">
        <f t="shared" si="0"/>
        <v>0</v>
      </c>
      <c r="X7" s="6"/>
      <c r="Z7" s="4">
        <f t="shared" ref="Z7:Z8" si="1">G7-I7-W7</f>
        <v>0</v>
      </c>
      <c r="AA7" s="4">
        <f t="shared" ref="AA7:AA8" si="2">F7-H7-V7</f>
        <v>0</v>
      </c>
    </row>
    <row r="8" spans="1:27" s="222" customFormat="1" ht="17.25" customHeight="1">
      <c r="A8" s="264"/>
      <c r="B8" s="264"/>
      <c r="C8" s="264"/>
      <c r="D8" s="264" t="s">
        <v>76</v>
      </c>
      <c r="E8" s="264"/>
      <c r="F8" s="265"/>
      <c r="G8" s="265"/>
      <c r="H8" s="266">
        <f>J8+P8</f>
        <v>0</v>
      </c>
      <c r="I8" s="267">
        <f>K8+Q8</f>
        <v>0</v>
      </c>
      <c r="J8" s="267">
        <f>L8+N8</f>
        <v>0</v>
      </c>
      <c r="K8" s="267">
        <f>M8+O8</f>
        <v>0</v>
      </c>
      <c r="L8" s="265">
        <v>0</v>
      </c>
      <c r="M8" s="265">
        <v>0</v>
      </c>
      <c r="N8" s="265">
        <v>0</v>
      </c>
      <c r="O8" s="265">
        <v>0</v>
      </c>
      <c r="P8" s="265">
        <v>0</v>
      </c>
      <c r="Q8" s="265">
        <v>0</v>
      </c>
      <c r="R8" s="265">
        <v>0</v>
      </c>
      <c r="S8" s="265">
        <v>0</v>
      </c>
      <c r="T8" s="265">
        <v>0</v>
      </c>
      <c r="U8" s="265">
        <v>0</v>
      </c>
      <c r="V8" s="267">
        <f>R8+T8</f>
        <v>0</v>
      </c>
      <c r="W8" s="267">
        <f>S8+U8</f>
        <v>0</v>
      </c>
      <c r="X8" s="268"/>
      <c r="Z8" s="7">
        <f t="shared" si="1"/>
        <v>0</v>
      </c>
      <c r="AA8" s="7">
        <f t="shared" si="2"/>
        <v>0</v>
      </c>
    </row>
  </sheetData>
  <mergeCells count="21">
    <mergeCell ref="J4:O4"/>
    <mergeCell ref="J5:K5"/>
    <mergeCell ref="L5:M5"/>
    <mergeCell ref="N5:O5"/>
    <mergeCell ref="H3:Q3"/>
    <mergeCell ref="X3:X6"/>
    <mergeCell ref="R3:W3"/>
    <mergeCell ref="H4:I5"/>
    <mergeCell ref="A3:A6"/>
    <mergeCell ref="C3:C6"/>
    <mergeCell ref="D3:D6"/>
    <mergeCell ref="E3:G3"/>
    <mergeCell ref="E4:E6"/>
    <mergeCell ref="B3:B6"/>
    <mergeCell ref="P4:S4"/>
    <mergeCell ref="T4:U5"/>
    <mergeCell ref="V4:W5"/>
    <mergeCell ref="P5:Q5"/>
    <mergeCell ref="R5:S5"/>
    <mergeCell ref="F4:F6"/>
    <mergeCell ref="G4:G6"/>
  </mergeCells>
  <phoneticPr fontId="26" type="noConversion"/>
  <pageMargins left="0.69972223043441772" right="0.69972223043441772" top="0.75" bottom="0.75" header="0.30000001192092896" footer="0.30000001192092896"/>
  <pageSetup paperSize="9" orientation="portrait" horizontalDpi="4294967293" r:id="rId1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G7:G26"/>
  <sheetViews>
    <sheetView workbookViewId="0">
      <selection activeCell="G26" sqref="G26"/>
    </sheetView>
  </sheetViews>
  <sheetFormatPr defaultRowHeight="16.5"/>
  <cols>
    <col min="7" max="7" width="10.875" bestFit="1" customWidth="1"/>
  </cols>
  <sheetData>
    <row r="7" spans="7:7">
      <c r="G7" s="470">
        <v>58788</v>
      </c>
    </row>
    <row r="8" spans="7:7">
      <c r="G8" s="649">
        <v>2406</v>
      </c>
    </row>
    <row r="9" spans="7:7">
      <c r="G9" s="649">
        <v>1805.1</v>
      </c>
    </row>
    <row r="10" spans="7:7">
      <c r="G10" s="649">
        <v>2261.1999999999998</v>
      </c>
    </row>
    <row r="11" spans="7:7">
      <c r="G11" s="649">
        <v>4702.8</v>
      </c>
    </row>
    <row r="12" spans="7:7">
      <c r="G12" s="649">
        <v>2877.3</v>
      </c>
    </row>
    <row r="13" spans="7:7">
      <c r="G13" s="649">
        <v>4718.8</v>
      </c>
    </row>
    <row r="14" spans="7:7">
      <c r="G14" s="649">
        <v>3759.3</v>
      </c>
    </row>
    <row r="15" spans="7:7">
      <c r="G15" s="377">
        <v>4891.2</v>
      </c>
    </row>
    <row r="16" spans="7:7">
      <c r="G16" s="536">
        <v>31877</v>
      </c>
    </row>
    <row r="17" spans="7:7">
      <c r="G17" s="652">
        <v>68730</v>
      </c>
    </row>
    <row r="18" spans="7:7">
      <c r="G18" s="652">
        <v>7150</v>
      </c>
    </row>
    <row r="19" spans="7:7">
      <c r="G19" s="188">
        <v>635928</v>
      </c>
    </row>
    <row r="20" spans="7:7">
      <c r="G20" s="201">
        <v>12002.5</v>
      </c>
    </row>
    <row r="21" spans="7:7">
      <c r="G21" s="201">
        <v>10909.3</v>
      </c>
    </row>
    <row r="22" spans="7:7">
      <c r="G22" s="201">
        <v>11651.6</v>
      </c>
    </row>
    <row r="23" spans="7:7">
      <c r="G23" s="201">
        <v>37957</v>
      </c>
    </row>
    <row r="24" spans="7:7">
      <c r="G24" s="191">
        <v>18148.5</v>
      </c>
    </row>
    <row r="26" spans="7:7">
      <c r="G26" s="662">
        <f>SUM(G7:G25)</f>
        <v>920563.6</v>
      </c>
    </row>
  </sheetData>
  <phoneticPr fontId="26" type="noConversion"/>
  <pageMargins left="0.7" right="0.7" top="0.75" bottom="0.75" header="0.3" footer="0.3"/>
  <pageSetup paperSize="9"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14</vt:i4>
      </vt:variant>
      <vt:variant>
        <vt:lpstr>이름이 지정된 범위</vt:lpstr>
      </vt:variant>
      <vt:variant>
        <vt:i4>2</vt:i4>
      </vt:variant>
    </vt:vector>
  </HeadingPairs>
  <TitlesOfParts>
    <vt:vector size="16" baseType="lpstr">
      <vt:lpstr>공원현황(구별)</vt:lpstr>
      <vt:lpstr>시군별</vt:lpstr>
      <vt:lpstr>총괄</vt:lpstr>
      <vt:lpstr>소공원</vt:lpstr>
      <vt:lpstr>어린이</vt:lpstr>
      <vt:lpstr>근린</vt:lpstr>
      <vt:lpstr>역사</vt:lpstr>
      <vt:lpstr>문화</vt:lpstr>
      <vt:lpstr>수변</vt:lpstr>
      <vt:lpstr>묘지</vt:lpstr>
      <vt:lpstr>체육</vt:lpstr>
      <vt:lpstr>도시자연</vt:lpstr>
      <vt:lpstr>공원구역</vt:lpstr>
      <vt:lpstr>Sheet1</vt:lpstr>
      <vt:lpstr>시군별!Print_Area</vt:lpstr>
      <vt:lpstr>총괄!Print_Area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Owner</cp:lastModifiedBy>
  <cp:revision>184</cp:revision>
  <cp:lastPrinted>2024-07-14T23:04:02Z</cp:lastPrinted>
  <dcterms:created xsi:type="dcterms:W3CDTF">2014-01-07T05:27:13Z</dcterms:created>
  <dcterms:modified xsi:type="dcterms:W3CDTF">2026-03-06T00:24:53Z</dcterms:modified>
</cp:coreProperties>
</file>