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2023년 중원구 총무과\★에너지관리\"/>
    </mc:Choice>
  </mc:AlternateContent>
  <xr:revisionPtr revIDLastSave="0" documentId="13_ncr:1_{5A5D2BAA-86D0-4DCC-8CAD-16695A4666EA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/>
  <c r="N7" i="1"/>
  <c r="M7" i="1"/>
  <c r="L7" i="1"/>
  <c r="O6" i="1"/>
  <c r="N6" i="1"/>
  <c r="M6" i="1"/>
  <c r="L6" i="1"/>
  <c r="O5" i="1" l="1"/>
  <c r="N5" i="1"/>
  <c r="M5" i="1"/>
  <c r="L5" i="1"/>
  <c r="E16" i="1" l="1"/>
  <c r="D16" i="1"/>
  <c r="D8" i="1" l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6" i="1" l="1"/>
  <c r="D7" i="1"/>
  <c r="D5" i="1"/>
  <c r="E6" i="1"/>
  <c r="E7" i="1"/>
  <c r="E5" i="1"/>
  <c r="D32" i="1" l="1"/>
  <c r="D31" i="1"/>
  <c r="D30" i="1"/>
  <c r="D29" i="1"/>
  <c r="D28" i="1"/>
  <c r="D27" i="1"/>
  <c r="D26" i="1"/>
  <c r="D25" i="1"/>
  <c r="D24" i="1"/>
  <c r="D23" i="1"/>
  <c r="D22" i="1"/>
  <c r="F33" i="1"/>
  <c r="D21" i="1"/>
  <c r="B21" i="1" s="1"/>
  <c r="D33" i="1" l="1"/>
  <c r="B17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B32" i="1" l="1"/>
  <c r="H33" i="1"/>
  <c r="B30" i="1"/>
  <c r="B28" i="1"/>
  <c r="B26" i="1"/>
  <c r="B24" i="1"/>
  <c r="B22" i="1"/>
  <c r="B29" i="1"/>
  <c r="B27" i="1"/>
  <c r="B25" i="1"/>
  <c r="B23" i="1"/>
  <c r="B31" i="1" l="1"/>
  <c r="B33" i="1"/>
</calcChain>
</file>

<file path=xl/sharedStrings.xml><?xml version="1.0" encoding="utf-8"?>
<sst xmlns="http://schemas.openxmlformats.org/spreadsheetml/2006/main" count="49" uniqueCount="36">
  <si>
    <t>구분</t>
    <phoneticPr fontId="5" type="noConversion"/>
  </si>
  <si>
    <t>전기(kwh)</t>
    <phoneticPr fontId="5" type="noConversion"/>
  </si>
  <si>
    <t>도시가스(㎥)</t>
    <phoneticPr fontId="5" type="noConversion"/>
  </si>
  <si>
    <t>상.하수도(ton)</t>
    <phoneticPr fontId="5" type="noConversion"/>
  </si>
  <si>
    <t>경유</t>
    <phoneticPr fontId="4" type="noConversion"/>
  </si>
  <si>
    <t>휘발유</t>
    <phoneticPr fontId="4" type="noConversion"/>
  </si>
  <si>
    <t>전기차 충전비(완속)</t>
    <phoneticPr fontId="4" type="noConversion"/>
  </si>
  <si>
    <t>전기차 충전비(고속)</t>
    <phoneticPr fontId="4" type="noConversion"/>
  </si>
  <si>
    <t>비  고</t>
    <phoneticPr fontId="4" type="noConversion"/>
  </si>
  <si>
    <t>사용량</t>
    <phoneticPr fontId="5" type="noConversion"/>
  </si>
  <si>
    <t>금액</t>
    <phoneticPr fontId="5" type="noConversion"/>
  </si>
  <si>
    <t>사용량계</t>
    <phoneticPr fontId="5" type="noConversion"/>
  </si>
  <si>
    <t>금액계</t>
    <phoneticPr fontId="5" type="noConversion"/>
  </si>
  <si>
    <t>청사(업무용)</t>
    <phoneticPr fontId="5" type="noConversion"/>
  </si>
  <si>
    <t>구내식당</t>
    <phoneticPr fontId="5" type="noConversion"/>
  </si>
  <si>
    <t>사용량</t>
    <phoneticPr fontId="4" type="noConversion"/>
  </si>
  <si>
    <t>사용량(kwh)</t>
    <phoneticPr fontId="4" type="noConversion"/>
  </si>
  <si>
    <t>금액(원)</t>
    <phoneticPr fontId="5" type="noConversion"/>
  </si>
  <si>
    <t>계</t>
    <phoneticPr fontId="5" type="noConversion"/>
  </si>
  <si>
    <t>도시가스(MJ) 사용량</t>
    <phoneticPr fontId="5" type="noConversion"/>
  </si>
  <si>
    <t>1월</t>
    <phoneticPr fontId="5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</si>
  <si>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</si>
  <si>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</si>
  <si>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</si>
  <si>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</si>
  <si>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</si>
  <si>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</si>
  <si>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</si>
  <si>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</si>
  <si>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</si>
  <si>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</si>
  <si>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</si>
  <si>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   계</t>
    <phoneticPr fontId="4" type="noConversion"/>
  </si>
  <si>
    <t>(단위 : 원)</t>
  </si>
  <si>
    <t>2026년 중원구청사 에너지 사용량</t>
    <phoneticPr fontId="5" type="noConversion"/>
  </si>
  <si>
    <t>[2026년 에너지 사용량]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</si>
</sst>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00_);[Red]\(#,##0.000\)"/>
    <numFmt numFmtId="177" formatCode="#,##0_);[Red]\(#,##0\)"/>
    <numFmt numFmtId="178" formatCode="#,##0.0_);[Red]\(#,##0.0\)"/>
    <numFmt numFmtId="179" formatCode="0_);[Red]\(0\)"/>
    <numFmt numFmtId="180" formatCode="#,##0.00_);[Red]\(#,##0.00\)"/>
    <numFmt numFmtId="181" formatCode="_-* #,##0.00_-;\-* #,##0.0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4"/>
      <color theme="1"/>
      <name val="바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Fo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77" fontId="6" fillId="2" borderId="12" xfId="0" applyNumberFormat="1" applyFont="1" applyFill="1" applyBorder="1" applyAlignment="1">
      <alignment horizontal="right" vertical="center" shrinkToFit="1"/>
    </xf>
    <xf numFmtId="0" fontId="0" fillId="0" borderId="13" xfId="0" applyFont="1" applyBorder="1">
      <alignment vertical="center"/>
    </xf>
    <xf numFmtId="178" fontId="0" fillId="0" borderId="0" xfId="0" applyNumberFormat="1" applyFont="1">
      <alignment vertical="center"/>
    </xf>
    <xf numFmtId="177" fontId="6" fillId="0" borderId="7" xfId="0" applyNumberFormat="1" applyFont="1" applyBorder="1" applyAlignment="1">
      <alignment horizontal="center" vertical="center"/>
    </xf>
    <xf numFmtId="177" fontId="6" fillId="0" borderId="0" xfId="0" applyNumberFormat="1" applyFont="1" applyFill="1" applyBorder="1" applyAlignment="1">
      <alignment horizontal="center" vertical="center" shrinkToFit="1"/>
    </xf>
    <xf numFmtId="180" fontId="0" fillId="0" borderId="0" xfId="0" applyNumberFormat="1" applyFont="1">
      <alignment vertical="center"/>
    </xf>
    <xf numFmtId="177" fontId="0" fillId="0" borderId="7" xfId="0" applyNumberFormat="1" applyBorder="1" applyAlignment="1">
      <alignment horizontal="center" vertical="center"/>
    </xf>
    <xf numFmtId="178" fontId="2" fillId="0" borderId="0" xfId="0" applyNumberFormat="1" applyFont="1">
      <alignment vertical="center"/>
    </xf>
    <xf numFmtId="177" fontId="0" fillId="0" borderId="11" xfId="0" applyNumberFormat="1" applyBorder="1" applyAlignment="1">
      <alignment horizontal="center" vertical="center"/>
    </xf>
    <xf numFmtId="177" fontId="0" fillId="0" borderId="0" xfId="0" applyNumberFormat="1" applyFont="1">
      <alignment vertical="center"/>
    </xf>
    <xf numFmtId="0" fontId="6" fillId="0" borderId="0" xfId="0" applyFont="1">
      <alignment vertical="center"/>
    </xf>
    <xf numFmtId="0" fontId="9" fillId="0" borderId="9" xfId="0" applyFont="1" applyBorder="1">
      <alignment vertical="center"/>
    </xf>
    <xf numFmtId="178" fontId="6" fillId="4" borderId="8" xfId="0" applyNumberFormat="1" applyFont="1" applyFill="1" applyBorder="1" applyAlignment="1">
      <alignment horizontal="center" vertical="center" shrinkToFit="1"/>
    </xf>
    <xf numFmtId="177" fontId="6" fillId="4" borderId="8" xfId="0" applyNumberFormat="1" applyFont="1" applyFill="1" applyBorder="1" applyAlignment="1">
      <alignment horizontal="center" vertical="center" shrinkToFit="1"/>
    </xf>
    <xf numFmtId="176" fontId="6" fillId="4" borderId="8" xfId="0" applyNumberFormat="1" applyFont="1" applyFill="1" applyBorder="1" applyAlignment="1">
      <alignment horizontal="center" vertical="center" shrinkToFit="1"/>
    </xf>
    <xf numFmtId="177" fontId="6" fillId="4" borderId="8" xfId="0" applyNumberFormat="1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77" fontId="10" fillId="4" borderId="8" xfId="0" applyNumberFormat="1" applyFont="1" applyFill="1" applyBorder="1" applyAlignment="1">
      <alignment horizontal="right" vertical="center" shrinkToFit="1"/>
    </xf>
    <xf numFmtId="177" fontId="9" fillId="4" borderId="8" xfId="0" applyNumberFormat="1" applyFont="1" applyFill="1" applyBorder="1" applyAlignment="1">
      <alignment horizontal="right" vertical="center" shrinkToFit="1"/>
    </xf>
    <xf numFmtId="177" fontId="10" fillId="4" borderId="0" xfId="0" applyNumberFormat="1" applyFont="1" applyFill="1" applyBorder="1" applyAlignment="1">
      <alignment vertical="center"/>
    </xf>
    <xf numFmtId="177" fontId="9" fillId="4" borderId="10" xfId="0" applyNumberFormat="1" applyFont="1" applyFill="1" applyBorder="1" applyAlignment="1">
      <alignment horizontal="right" vertical="center" shrinkToFit="1"/>
    </xf>
    <xf numFmtId="41" fontId="9" fillId="4" borderId="8" xfId="1" applyFont="1" applyFill="1" applyBorder="1" applyAlignment="1">
      <alignment horizontal="right" vertical="center" shrinkToFit="1"/>
    </xf>
    <xf numFmtId="179" fontId="9" fillId="4" borderId="8" xfId="0" applyNumberFormat="1" applyFont="1" applyFill="1" applyBorder="1" applyAlignment="1">
      <alignment horizontal="right" vertical="center" shrinkToFit="1"/>
    </xf>
    <xf numFmtId="41" fontId="9" fillId="4" borderId="8" xfId="1" applyNumberFormat="1" applyFont="1" applyFill="1" applyBorder="1" applyAlignment="1">
      <alignment horizontal="right" vertical="center" shrinkToFit="1"/>
    </xf>
    <xf numFmtId="177" fontId="11" fillId="4" borderId="0" xfId="0" applyNumberFormat="1" applyFont="1" applyFill="1" applyBorder="1">
      <alignment vertical="center"/>
    </xf>
    <xf numFmtId="41" fontId="9" fillId="0" borderId="8" xfId="1" applyFont="1" applyFill="1" applyBorder="1" applyAlignment="1">
      <alignment horizontal="right" vertical="center" shrinkToFit="1"/>
    </xf>
    <xf numFmtId="177" fontId="9" fillId="0" borderId="8" xfId="0" applyNumberFormat="1" applyFont="1" applyFill="1" applyBorder="1" applyAlignment="1">
      <alignment horizontal="right" vertical="center" shrinkToFit="1"/>
    </xf>
    <xf numFmtId="179" fontId="9" fillId="0" borderId="8" xfId="0" applyNumberFormat="1" applyFont="1" applyFill="1" applyBorder="1" applyAlignment="1">
      <alignment horizontal="right" vertical="center" shrinkToFit="1"/>
    </xf>
    <xf numFmtId="181" fontId="9" fillId="4" borderId="8" xfId="1" applyNumberFormat="1" applyFont="1" applyFill="1" applyBorder="1" applyAlignment="1">
      <alignment horizontal="right" vertical="center" shrinkToFit="1"/>
    </xf>
    <xf numFmtId="41" fontId="10" fillId="4" borderId="8" xfId="1" applyFont="1" applyFill="1" applyBorder="1" applyAlignment="1">
      <alignment horizontal="right" vertical="center" shrinkToFit="1"/>
    </xf>
    <xf numFmtId="179" fontId="10" fillId="4" borderId="8" xfId="0" applyNumberFormat="1" applyFont="1" applyFill="1" applyBorder="1" applyAlignment="1">
      <alignment horizontal="right" vertical="center" shrinkToFit="1"/>
    </xf>
    <xf numFmtId="177" fontId="8" fillId="3" borderId="10" xfId="0" applyNumberFormat="1" applyFont="1" applyFill="1" applyBorder="1" applyAlignment="1">
      <alignment horizontal="center" vertical="center" shrinkToFit="1"/>
    </xf>
    <xf numFmtId="177" fontId="8" fillId="3" borderId="14" xfId="0" applyNumberFormat="1" applyFont="1" applyFill="1" applyBorder="1" applyAlignment="1">
      <alignment horizontal="center" vertical="center" shrinkToFit="1"/>
    </xf>
    <xf numFmtId="177" fontId="8" fillId="0" borderId="8" xfId="0" applyNumberFormat="1" applyFont="1" applyBorder="1" applyAlignment="1">
      <alignment horizontal="center" vertical="center" shrinkToFit="1"/>
    </xf>
    <xf numFmtId="177" fontId="8" fillId="0" borderId="9" xfId="0" applyNumberFormat="1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77" fontId="6" fillId="3" borderId="12" xfId="0" applyNumberFormat="1" applyFont="1" applyFill="1" applyBorder="1" applyAlignment="1">
      <alignment horizontal="center" vertical="center" shrinkToFit="1"/>
    </xf>
    <xf numFmtId="177" fontId="8" fillId="0" borderId="12" xfId="0" applyNumberFormat="1" applyFont="1" applyBorder="1" applyAlignment="1">
      <alignment horizontal="center" vertical="center" shrinkToFit="1"/>
    </xf>
    <xf numFmtId="177" fontId="8" fillId="0" borderId="13" xfId="0" applyNumberFormat="1" applyFont="1" applyBorder="1" applyAlignment="1">
      <alignment horizontal="center" vertical="center" shrinkToFit="1"/>
    </xf>
    <xf numFmtId="177" fontId="8" fillId="3" borderId="8" xfId="0" applyNumberFormat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6" xfId="0" applyNumberFormat="1" applyBorder="1" applyAlignment="1">
      <alignment horizontal="center" vertical="center"/>
    </xf>
    <xf numFmtId="178" fontId="6" fillId="0" borderId="8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 shrinkToFit="1"/>
    </xf>
    <xf numFmtId="176" fontId="7" fillId="4" borderId="3" xfId="0" applyNumberFormat="1" applyFont="1" applyFill="1" applyBorder="1" applyAlignment="1">
      <alignment horizontal="center" vertical="center"/>
    </xf>
    <xf numFmtId="176" fontId="7" fillId="4" borderId="4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177" fontId="6" fillId="4" borderId="3" xfId="0" applyNumberFormat="1" applyFont="1" applyFill="1" applyBorder="1" applyAlignment="1">
      <alignment horizontal="center" vertical="center"/>
    </xf>
    <xf numFmtId="177" fontId="6" fillId="4" borderId="5" xfId="0" applyNumberFormat="1" applyFont="1" applyFill="1" applyBorder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 shrinkToFit="1"/>
    </xf>
    <xf numFmtId="177" fontId="6" fillId="0" borderId="14" xfId="0" applyNumberFormat="1" applyFont="1" applyBorder="1" applyAlignment="1">
      <alignment horizontal="center" vertical="center" shrinkToFit="1"/>
    </xf>
    <xf numFmtId="177" fontId="6" fillId="0" borderId="15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4"/>
  <sheetViews>
    <sheetView tabSelected="1" view="pageBreakPreview" zoomScaleNormal="100" zoomScaleSheetLayoutView="100" workbookViewId="0">
      <selection activeCell="P7" sqref="P7"/>
    </sheetView>
  </sheetViews>
  <sheetFormatPr defaultColWidth="10.375" defaultRowHeight="16.5"/>
  <cols>
    <col min="1" max="1" width="6.625" style="1" customWidth="1"/>
    <col min="2" max="2" width="10.375" style="7"/>
    <col min="3" max="3" width="10.375" style="14"/>
    <col min="4" max="4" width="8.875" style="7" customWidth="1"/>
    <col min="5" max="8" width="10.375" style="1"/>
    <col min="9" max="9" width="10.875" style="7" customWidth="1"/>
    <col min="10" max="14" width="10.375" style="1"/>
    <col min="15" max="15" width="11.375" style="1" bestFit="1" customWidth="1"/>
    <col min="16" max="16" width="12.75" style="1" customWidth="1"/>
    <col min="17" max="17" width="12.125" style="1" customWidth="1"/>
    <col min="18" max="18" width="11.5" style="1" customWidth="1"/>
    <col min="19" max="19" width="14.5" style="1" customWidth="1"/>
    <col min="20" max="16384" width="10.375" style="1"/>
  </cols>
  <sheetData>
    <row r="1" spans="1:20" ht="38.25" customHeight="1">
      <c r="A1" s="64" t="s">
        <v>34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</row>
    <row r="2" spans="1:20" ht="22.5" customHeight="1" thickBot="1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15" t="s">
        <v>33</v>
      </c>
    </row>
    <row r="3" spans="1:20" ht="27.75" customHeight="1">
      <c r="A3" s="53" t="s">
        <v>0</v>
      </c>
      <c r="B3" s="55" t="s">
        <v>1</v>
      </c>
      <c r="C3" s="55"/>
      <c r="D3" s="56" t="s">
        <v>2</v>
      </c>
      <c r="E3" s="57"/>
      <c r="F3" s="57"/>
      <c r="G3" s="57"/>
      <c r="H3" s="57"/>
      <c r="I3" s="58"/>
      <c r="J3" s="59" t="s">
        <v>3</v>
      </c>
      <c r="K3" s="60"/>
      <c r="L3" s="59" t="s">
        <v>4</v>
      </c>
      <c r="M3" s="60"/>
      <c r="N3" s="59" t="s">
        <v>5</v>
      </c>
      <c r="O3" s="60"/>
      <c r="P3" s="59" t="s">
        <v>6</v>
      </c>
      <c r="Q3" s="60"/>
      <c r="R3" s="59" t="s">
        <v>7</v>
      </c>
      <c r="S3" s="60"/>
      <c r="T3" s="2" t="s">
        <v>8</v>
      </c>
    </row>
    <row r="4" spans="1:20" ht="27.75" customHeight="1">
      <c r="A4" s="54"/>
      <c r="B4" s="17" t="s">
        <v>9</v>
      </c>
      <c r="C4" s="18" t="s">
        <v>10</v>
      </c>
      <c r="D4" s="17" t="s">
        <v>11</v>
      </c>
      <c r="E4" s="19" t="s">
        <v>12</v>
      </c>
      <c r="F4" s="18" t="s">
        <v>13</v>
      </c>
      <c r="G4" s="18" t="s">
        <v>10</v>
      </c>
      <c r="H4" s="18" t="s">
        <v>14</v>
      </c>
      <c r="I4" s="17" t="s">
        <v>10</v>
      </c>
      <c r="J4" s="20" t="s">
        <v>9</v>
      </c>
      <c r="K4" s="21" t="s">
        <v>10</v>
      </c>
      <c r="L4" s="20" t="s">
        <v>15</v>
      </c>
      <c r="M4" s="21" t="s">
        <v>10</v>
      </c>
      <c r="N4" s="20" t="s">
        <v>15</v>
      </c>
      <c r="O4" s="21" t="s">
        <v>10</v>
      </c>
      <c r="P4" s="20" t="s">
        <v>16</v>
      </c>
      <c r="Q4" s="21" t="s">
        <v>17</v>
      </c>
      <c r="R4" s="20" t="s">
        <v>16</v>
      </c>
      <c r="S4" s="21" t="s">
        <v>17</v>
      </c>
      <c r="T4" s="16"/>
    </row>
    <row r="5" spans="1:20" ht="27.75" customHeight="1">
      <c r="A5" s="3">
        <v>1</v>
      </c>
      <c r="B5" s="22">
        <v>83029</v>
      </c>
      <c r="C5" s="22">
        <v>17198130</v>
      </c>
      <c r="D5" s="23">
        <f>F5+H5</f>
        <v>6530.5599999999995</v>
      </c>
      <c r="E5" s="23">
        <f>G5+I5</f>
        <v>6197180</v>
      </c>
      <c r="F5" s="24">
        <v>5517.37</v>
      </c>
      <c r="G5" s="23">
        <v>5149010</v>
      </c>
      <c r="H5" s="23">
        <v>1013.19</v>
      </c>
      <c r="I5" s="25">
        <v>1048170</v>
      </c>
      <c r="J5" s="26">
        <v>771</v>
      </c>
      <c r="K5" s="23">
        <v>1874210</v>
      </c>
      <c r="L5" s="26">
        <f>531+531</f>
        <v>1062</v>
      </c>
      <c r="M5" s="23">
        <f>831900+819290</f>
        <v>1651190</v>
      </c>
      <c r="N5" s="27">
        <f>114+175</f>
        <v>289</v>
      </c>
      <c r="O5" s="23">
        <f>187210+285040</f>
        <v>472250</v>
      </c>
      <c r="P5" s="33">
        <v>1573.51</v>
      </c>
      <c r="Q5" s="28">
        <v>503720</v>
      </c>
      <c r="R5" s="33">
        <v>41.48</v>
      </c>
      <c r="S5" s="28">
        <v>34020</v>
      </c>
      <c r="T5" s="16"/>
    </row>
    <row r="6" spans="1:20" ht="27.75" customHeight="1">
      <c r="A6" s="3">
        <v>2</v>
      </c>
      <c r="B6" s="22">
        <v>92549</v>
      </c>
      <c r="C6" s="22">
        <v>19130840</v>
      </c>
      <c r="D6" s="23">
        <f t="shared" ref="D6:D16" si="0">F6+H6</f>
        <v>8132.3769999999995</v>
      </c>
      <c r="E6" s="23">
        <f t="shared" ref="E6:E16" si="1">G6+I6</f>
        <v>7858720</v>
      </c>
      <c r="F6" s="23">
        <v>6928.28</v>
      </c>
      <c r="G6" s="23">
        <v>6611060</v>
      </c>
      <c r="H6" s="23">
        <v>1204.097</v>
      </c>
      <c r="I6" s="25">
        <v>1247660</v>
      </c>
      <c r="J6" s="26">
        <v>655</v>
      </c>
      <c r="K6" s="23">
        <v>1580270</v>
      </c>
      <c r="L6" s="26">
        <f>456+299</f>
        <v>755</v>
      </c>
      <c r="M6" s="23">
        <f>702960+458720</f>
        <v>1161680</v>
      </c>
      <c r="N6" s="27">
        <f>177+63</f>
        <v>240</v>
      </c>
      <c r="O6" s="23">
        <f>289620+102420</f>
        <v>392040</v>
      </c>
      <c r="P6" s="33">
        <v>1264.18</v>
      </c>
      <c r="Q6" s="28">
        <v>406920</v>
      </c>
      <c r="R6" s="33">
        <v>108.81</v>
      </c>
      <c r="S6" s="28">
        <v>44560</v>
      </c>
      <c r="T6" s="16"/>
    </row>
    <row r="7" spans="1:20" ht="27.75" customHeight="1">
      <c r="A7" s="3">
        <v>3</v>
      </c>
      <c r="B7" s="23">
        <v>63622</v>
      </c>
      <c r="C7" s="23">
        <v>13064620</v>
      </c>
      <c r="D7" s="23">
        <f t="shared" si="0"/>
        <v>5453.73</v>
      </c>
      <c r="E7" s="23">
        <f t="shared" si="1"/>
        <v>5362530</v>
      </c>
      <c r="F7" s="23">
        <v>4578.75</v>
      </c>
      <c r="G7" s="23">
        <v>4452600</v>
      </c>
      <c r="H7" s="23">
        <v>874.98</v>
      </c>
      <c r="I7" s="25">
        <v>909930</v>
      </c>
      <c r="J7" s="26">
        <v>699</v>
      </c>
      <c r="K7" s="23">
        <v>1691760</v>
      </c>
      <c r="L7" s="26">
        <f>742+513</f>
        <v>1255</v>
      </c>
      <c r="M7" s="23">
        <f>1331730+936790</f>
        <v>2268520</v>
      </c>
      <c r="N7" s="27">
        <f>103+218</f>
        <v>321</v>
      </c>
      <c r="O7" s="23">
        <f>181360+393550</f>
        <v>574910</v>
      </c>
      <c r="P7" s="33"/>
      <c r="Q7" s="28"/>
      <c r="R7" s="33">
        <v>36.08</v>
      </c>
      <c r="S7" s="28">
        <v>15150</v>
      </c>
      <c r="T7" s="16"/>
    </row>
    <row r="8" spans="1:20" ht="27.75" customHeight="1">
      <c r="A8" s="3">
        <v>4</v>
      </c>
      <c r="B8" s="23"/>
      <c r="C8" s="23"/>
      <c r="D8" s="23">
        <f t="shared" si="0"/>
        <v>0</v>
      </c>
      <c r="E8" s="23">
        <f t="shared" si="1"/>
        <v>0</v>
      </c>
      <c r="F8" s="23"/>
      <c r="G8" s="23"/>
      <c r="H8" s="23"/>
      <c r="I8" s="25"/>
      <c r="J8" s="26"/>
      <c r="K8" s="23"/>
      <c r="L8" s="26"/>
      <c r="M8" s="23"/>
      <c r="N8" s="27"/>
      <c r="O8" s="23"/>
      <c r="P8" s="33"/>
      <c r="Q8" s="28"/>
      <c r="R8" s="33"/>
      <c r="S8" s="28"/>
      <c r="T8" s="16"/>
    </row>
    <row r="9" spans="1:20" ht="27.75" customHeight="1">
      <c r="A9" s="3">
        <v>5</v>
      </c>
      <c r="B9" s="23"/>
      <c r="C9" s="23"/>
      <c r="D9" s="23">
        <f t="shared" si="0"/>
        <v>0</v>
      </c>
      <c r="E9" s="23">
        <f t="shared" si="1"/>
        <v>0</v>
      </c>
      <c r="F9" s="23"/>
      <c r="G9" s="23"/>
      <c r="H9" s="23"/>
      <c r="I9" s="23"/>
      <c r="J9" s="26"/>
      <c r="K9" s="23"/>
      <c r="L9" s="26"/>
      <c r="M9" s="23"/>
      <c r="N9" s="27"/>
      <c r="O9" s="23"/>
      <c r="P9" s="33"/>
      <c r="Q9" s="28"/>
      <c r="R9" s="33"/>
      <c r="S9" s="28"/>
      <c r="T9" s="16"/>
    </row>
    <row r="10" spans="1:20" ht="27" customHeight="1">
      <c r="A10" s="3">
        <v>6</v>
      </c>
      <c r="B10" s="23"/>
      <c r="C10" s="23"/>
      <c r="D10" s="23">
        <f t="shared" si="0"/>
        <v>0</v>
      </c>
      <c r="E10" s="23">
        <f t="shared" si="1"/>
        <v>0</v>
      </c>
      <c r="F10" s="23"/>
      <c r="G10" s="23"/>
      <c r="H10" s="29"/>
      <c r="I10" s="23"/>
      <c r="J10" s="26"/>
      <c r="K10" s="23"/>
      <c r="L10" s="26"/>
      <c r="M10" s="23"/>
      <c r="N10" s="27"/>
      <c r="O10" s="23"/>
      <c r="P10" s="33"/>
      <c r="Q10" s="28"/>
      <c r="R10" s="33"/>
      <c r="S10" s="28"/>
      <c r="T10" s="16"/>
    </row>
    <row r="11" spans="1:20" ht="27.75" customHeight="1">
      <c r="A11" s="3">
        <v>7</v>
      </c>
      <c r="B11" s="23"/>
      <c r="C11" s="23"/>
      <c r="D11" s="23">
        <f t="shared" si="0"/>
        <v>0</v>
      </c>
      <c r="E11" s="23">
        <f t="shared" si="1"/>
        <v>0</v>
      </c>
      <c r="F11" s="23"/>
      <c r="G11" s="23"/>
      <c r="H11" s="23"/>
      <c r="I11" s="23"/>
      <c r="J11" s="26"/>
      <c r="K11" s="23"/>
      <c r="L11" s="26"/>
      <c r="M11" s="23"/>
      <c r="N11" s="27"/>
      <c r="O11" s="23"/>
      <c r="P11" s="33"/>
      <c r="Q11" s="28"/>
      <c r="R11" s="33"/>
      <c r="S11" s="28"/>
      <c r="T11" s="16"/>
    </row>
    <row r="12" spans="1:20" ht="27.75" customHeight="1">
      <c r="A12" s="3">
        <v>8</v>
      </c>
      <c r="B12" s="23"/>
      <c r="C12" s="23"/>
      <c r="D12" s="23">
        <f t="shared" si="0"/>
        <v>0</v>
      </c>
      <c r="E12" s="23">
        <f t="shared" si="1"/>
        <v>0</v>
      </c>
      <c r="F12" s="23"/>
      <c r="G12" s="23"/>
      <c r="H12" s="23"/>
      <c r="I12" s="23"/>
      <c r="J12" s="26"/>
      <c r="K12" s="23"/>
      <c r="L12" s="34"/>
      <c r="M12" s="22"/>
      <c r="N12" s="35"/>
      <c r="O12" s="23"/>
      <c r="P12" s="33"/>
      <c r="Q12" s="28"/>
      <c r="R12" s="33"/>
      <c r="S12" s="28"/>
      <c r="T12" s="16"/>
    </row>
    <row r="13" spans="1:20" ht="27.75" customHeight="1">
      <c r="A13" s="3">
        <v>9</v>
      </c>
      <c r="B13" s="23"/>
      <c r="C13" s="22"/>
      <c r="D13" s="23">
        <f t="shared" si="0"/>
        <v>0</v>
      </c>
      <c r="E13" s="23">
        <f t="shared" si="1"/>
        <v>0</v>
      </c>
      <c r="F13" s="23"/>
      <c r="G13" s="23"/>
      <c r="H13" s="23"/>
      <c r="I13" s="23"/>
      <c r="J13" s="26"/>
      <c r="K13" s="23"/>
      <c r="L13" s="26"/>
      <c r="M13" s="23"/>
      <c r="N13" s="27"/>
      <c r="O13" s="23"/>
      <c r="P13" s="33"/>
      <c r="Q13" s="28"/>
      <c r="R13" s="33"/>
      <c r="S13" s="28"/>
      <c r="T13" s="16"/>
    </row>
    <row r="14" spans="1:20" ht="27.75" customHeight="1">
      <c r="A14" s="3">
        <v>10</v>
      </c>
      <c r="B14" s="23"/>
      <c r="C14" s="23"/>
      <c r="D14" s="23">
        <f t="shared" si="0"/>
        <v>0</v>
      </c>
      <c r="E14" s="23">
        <f t="shared" si="1"/>
        <v>0</v>
      </c>
      <c r="F14" s="23"/>
      <c r="G14" s="23"/>
      <c r="H14" s="23"/>
      <c r="I14" s="23"/>
      <c r="J14" s="26"/>
      <c r="K14" s="23"/>
      <c r="L14" s="26"/>
      <c r="M14" s="23"/>
      <c r="N14" s="27"/>
      <c r="O14" s="23"/>
      <c r="P14" s="33"/>
      <c r="Q14" s="28"/>
      <c r="R14" s="33"/>
      <c r="S14" s="28"/>
      <c r="T14" s="16"/>
    </row>
    <row r="15" spans="1:20" ht="27.75" customHeight="1">
      <c r="A15" s="3">
        <v>11</v>
      </c>
      <c r="B15" s="23"/>
      <c r="C15" s="23"/>
      <c r="D15" s="23">
        <f t="shared" si="0"/>
        <v>0</v>
      </c>
      <c r="E15" s="23">
        <f t="shared" si="1"/>
        <v>0</v>
      </c>
      <c r="F15" s="23"/>
      <c r="G15" s="23"/>
      <c r="H15" s="23"/>
      <c r="I15" s="23"/>
      <c r="J15" s="26"/>
      <c r="K15" s="23"/>
      <c r="L15" s="26"/>
      <c r="M15" s="23"/>
      <c r="N15" s="27"/>
      <c r="O15" s="23"/>
      <c r="P15" s="33"/>
      <c r="Q15" s="28"/>
      <c r="R15" s="33"/>
      <c r="S15" s="28"/>
      <c r="T15" s="16"/>
    </row>
    <row r="16" spans="1:20" ht="27.75" customHeight="1">
      <c r="A16" s="3">
        <v>12</v>
      </c>
      <c r="B16" s="23"/>
      <c r="C16" s="23"/>
      <c r="D16" s="23">
        <f t="shared" si="0"/>
        <v>0</v>
      </c>
      <c r="E16" s="23">
        <f t="shared" si="1"/>
        <v>0</v>
      </c>
      <c r="F16" s="23"/>
      <c r="G16" s="23"/>
      <c r="H16" s="23"/>
      <c r="I16" s="23"/>
      <c r="J16" s="26"/>
      <c r="K16" s="23"/>
      <c r="L16" s="30"/>
      <c r="M16" s="31"/>
      <c r="N16" s="32"/>
      <c r="O16" s="31"/>
      <c r="P16" s="33"/>
      <c r="Q16" s="28"/>
      <c r="R16" s="33"/>
      <c r="S16" s="28"/>
      <c r="T16" s="16"/>
    </row>
    <row r="17" spans="1:20" ht="27.75" customHeight="1" thickBot="1">
      <c r="A17" s="4" t="s">
        <v>18</v>
      </c>
      <c r="B17" s="5">
        <f>SUM(B5:B16)</f>
        <v>239200</v>
      </c>
      <c r="C17" s="5">
        <f t="shared" ref="C17:S17" si="2">SUM(C5:C16)</f>
        <v>49393590</v>
      </c>
      <c r="D17" s="5">
        <f t="shared" si="2"/>
        <v>20116.666999999998</v>
      </c>
      <c r="E17" s="5">
        <f t="shared" si="2"/>
        <v>19418430</v>
      </c>
      <c r="F17" s="5">
        <f t="shared" si="2"/>
        <v>17024.400000000001</v>
      </c>
      <c r="G17" s="5">
        <f t="shared" si="2"/>
        <v>16212670</v>
      </c>
      <c r="H17" s="5">
        <f t="shared" si="2"/>
        <v>3092.2670000000003</v>
      </c>
      <c r="I17" s="5">
        <f t="shared" si="2"/>
        <v>3205760</v>
      </c>
      <c r="J17" s="5">
        <f t="shared" si="2"/>
        <v>2125</v>
      </c>
      <c r="K17" s="5">
        <f t="shared" si="2"/>
        <v>5146240</v>
      </c>
      <c r="L17" s="5">
        <f t="shared" si="2"/>
        <v>3072</v>
      </c>
      <c r="M17" s="5">
        <f t="shared" si="2"/>
        <v>5081390</v>
      </c>
      <c r="N17" s="5">
        <f t="shared" si="2"/>
        <v>850</v>
      </c>
      <c r="O17" s="5">
        <f t="shared" si="2"/>
        <v>1439200</v>
      </c>
      <c r="P17" s="5">
        <f t="shared" si="2"/>
        <v>2837.69</v>
      </c>
      <c r="Q17" s="5">
        <f t="shared" si="2"/>
        <v>910640</v>
      </c>
      <c r="R17" s="5">
        <f t="shared" si="2"/>
        <v>186.37</v>
      </c>
      <c r="S17" s="5">
        <f t="shared" si="2"/>
        <v>93730</v>
      </c>
      <c r="T17" s="6"/>
    </row>
    <row r="18" spans="1:20" ht="17.25" thickBot="1">
      <c r="A18" s="47" t="s">
        <v>35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</row>
    <row r="19" spans="1:20">
      <c r="C19" s="48" t="s">
        <v>19</v>
      </c>
      <c r="D19" s="49"/>
      <c r="E19" s="49"/>
      <c r="F19" s="49"/>
      <c r="G19" s="49"/>
      <c r="H19" s="49"/>
      <c r="I19" s="50"/>
    </row>
    <row r="20" spans="1:20">
      <c r="C20" s="8" t="s">
        <v>0</v>
      </c>
      <c r="D20" s="51" t="s">
        <v>9</v>
      </c>
      <c r="E20" s="51"/>
      <c r="F20" s="61" t="s">
        <v>13</v>
      </c>
      <c r="G20" s="62"/>
      <c r="H20" s="61" t="s">
        <v>14</v>
      </c>
      <c r="I20" s="63"/>
      <c r="O20" s="9"/>
    </row>
    <row r="21" spans="1:20">
      <c r="B21" s="10">
        <f>D21/D5</f>
        <v>42.399014785868289</v>
      </c>
      <c r="C21" s="11" t="s">
        <v>20</v>
      </c>
      <c r="D21" s="46">
        <f>F21+H21</f>
        <v>276889.31</v>
      </c>
      <c r="E21" s="46"/>
      <c r="F21" s="38">
        <v>233931</v>
      </c>
      <c r="G21" s="38"/>
      <c r="H21" s="38">
        <v>42958.31</v>
      </c>
      <c r="I21" s="39"/>
    </row>
    <row r="22" spans="1:20">
      <c r="B22" s="10">
        <f t="shared" ref="B22:B33" si="3">D22/D6</f>
        <v>42.487013329559119</v>
      </c>
      <c r="C22" s="11" t="s">
        <v>21</v>
      </c>
      <c r="D22" s="36">
        <f t="shared" ref="D22:D32" si="4">F22+H22</f>
        <v>345520.41</v>
      </c>
      <c r="E22" s="37"/>
      <c r="F22" s="38">
        <v>294361.93</v>
      </c>
      <c r="G22" s="38"/>
      <c r="H22" s="38">
        <v>51158.48</v>
      </c>
      <c r="I22" s="39"/>
    </row>
    <row r="23" spans="1:20">
      <c r="B23" s="10">
        <f t="shared" si="3"/>
        <v>42.601857811076094</v>
      </c>
      <c r="C23" s="11" t="s">
        <v>22</v>
      </c>
      <c r="D23" s="36">
        <f t="shared" si="4"/>
        <v>232339.03</v>
      </c>
      <c r="E23" s="37"/>
      <c r="F23" s="38">
        <v>195063.97</v>
      </c>
      <c r="G23" s="38"/>
      <c r="H23" s="38">
        <v>37275.06</v>
      </c>
      <c r="I23" s="39"/>
      <c r="O23" s="12"/>
    </row>
    <row r="24" spans="1:20">
      <c r="B24" s="10" t="e">
        <f t="shared" si="3"/>
        <v>#DIV/0!</v>
      </c>
      <c r="C24" s="11" t="s">
        <v>23</v>
      </c>
      <c r="D24" s="36">
        <f t="shared" si="4"/>
        <v>0</v>
      </c>
      <c r="E24" s="37"/>
      <c r="F24" s="38"/>
      <c r="G24" s="38"/>
      <c r="H24" s="38"/>
      <c r="I24" s="39"/>
    </row>
    <row r="25" spans="1:20">
      <c r="B25" s="10" t="e">
        <f t="shared" si="3"/>
        <v>#DIV/0!</v>
      </c>
      <c r="C25" s="11" t="s">
        <v>24</v>
      </c>
      <c r="D25" s="36">
        <f t="shared" si="4"/>
        <v>0</v>
      </c>
      <c r="E25" s="37"/>
      <c r="F25" s="38"/>
      <c r="G25" s="38"/>
      <c r="H25" s="38"/>
      <c r="I25" s="39"/>
    </row>
    <row r="26" spans="1:20">
      <c r="B26" s="10" t="e">
        <f t="shared" si="3"/>
        <v>#DIV/0!</v>
      </c>
      <c r="C26" s="11" t="s">
        <v>25</v>
      </c>
      <c r="D26" s="36">
        <f t="shared" si="4"/>
        <v>0</v>
      </c>
      <c r="E26" s="37"/>
      <c r="F26" s="38"/>
      <c r="G26" s="38"/>
      <c r="H26" s="38"/>
      <c r="I26" s="39"/>
      <c r="O26" s="7"/>
    </row>
    <row r="27" spans="1:20">
      <c r="B27" s="10" t="e">
        <f t="shared" si="3"/>
        <v>#DIV/0!</v>
      </c>
      <c r="C27" s="11" t="s">
        <v>26</v>
      </c>
      <c r="D27" s="36">
        <f t="shared" si="4"/>
        <v>0</v>
      </c>
      <c r="E27" s="37"/>
      <c r="F27" s="38"/>
      <c r="G27" s="38"/>
      <c r="H27" s="38"/>
      <c r="I27" s="39"/>
    </row>
    <row r="28" spans="1:20">
      <c r="B28" s="10" t="e">
        <f t="shared" si="3"/>
        <v>#DIV/0!</v>
      </c>
      <c r="C28" s="11" t="s">
        <v>27</v>
      </c>
      <c r="D28" s="36">
        <f t="shared" si="4"/>
        <v>0</v>
      </c>
      <c r="E28" s="37"/>
      <c r="F28" s="38"/>
      <c r="G28" s="38"/>
      <c r="H28" s="38"/>
      <c r="I28" s="39"/>
    </row>
    <row r="29" spans="1:20">
      <c r="B29" s="10" t="e">
        <f t="shared" si="3"/>
        <v>#DIV/0!</v>
      </c>
      <c r="C29" s="11" t="s">
        <v>28</v>
      </c>
      <c r="D29" s="36">
        <f t="shared" si="4"/>
        <v>0</v>
      </c>
      <c r="E29" s="37"/>
      <c r="F29" s="38"/>
      <c r="G29" s="38"/>
      <c r="H29" s="38"/>
      <c r="I29" s="39"/>
      <c r="O29" s="7"/>
    </row>
    <row r="30" spans="1:20">
      <c r="B30" s="10" t="e">
        <f t="shared" si="3"/>
        <v>#DIV/0!</v>
      </c>
      <c r="C30" s="11" t="s">
        <v>29</v>
      </c>
      <c r="D30" s="36">
        <f t="shared" si="4"/>
        <v>0</v>
      </c>
      <c r="E30" s="37"/>
      <c r="F30" s="38"/>
      <c r="G30" s="38"/>
      <c r="H30" s="38"/>
      <c r="I30" s="39"/>
    </row>
    <row r="31" spans="1:20">
      <c r="B31" s="10" t="e">
        <f t="shared" si="3"/>
        <v>#DIV/0!</v>
      </c>
      <c r="C31" s="11" t="s">
        <v>30</v>
      </c>
      <c r="D31" s="36">
        <f t="shared" si="4"/>
        <v>0</v>
      </c>
      <c r="E31" s="37"/>
      <c r="F31" s="38"/>
      <c r="G31" s="38"/>
      <c r="H31" s="38"/>
      <c r="I31" s="39"/>
    </row>
    <row r="32" spans="1:20">
      <c r="B32" s="10" t="e">
        <f t="shared" si="3"/>
        <v>#DIV/0!</v>
      </c>
      <c r="C32" s="11" t="s">
        <v>31</v>
      </c>
      <c r="D32" s="36">
        <f t="shared" si="4"/>
        <v>0</v>
      </c>
      <c r="E32" s="37"/>
      <c r="F32" s="38"/>
      <c r="G32" s="38"/>
      <c r="H32" s="38"/>
      <c r="I32" s="39"/>
      <c r="O32" s="7"/>
    </row>
    <row r="33" spans="1:15" ht="17.25" thickBot="1">
      <c r="B33" s="10">
        <f t="shared" si="3"/>
        <v>42.4895809032381</v>
      </c>
      <c r="C33" s="13" t="s">
        <v>32</v>
      </c>
      <c r="D33" s="43">
        <f>SUM(D21:D32)</f>
        <v>854748.75</v>
      </c>
      <c r="E33" s="43"/>
      <c r="F33" s="44">
        <f>F21+F22+F23+F24+F25+F26+F27+F28+F29+F30+F31+F32</f>
        <v>723356.89999999991</v>
      </c>
      <c r="G33" s="44"/>
      <c r="H33" s="44">
        <f>H21+H22+H23+H24+H25+H26+H27+H28+H29+H30+H31+H32</f>
        <v>131391.85</v>
      </c>
      <c r="I33" s="45"/>
    </row>
    <row r="34" spans="1:15">
      <c r="A34" s="40"/>
      <c r="B34" s="41"/>
      <c r="C34" s="42"/>
      <c r="D34" s="42"/>
      <c r="E34" s="42"/>
      <c r="F34" s="42"/>
      <c r="G34" s="42"/>
      <c r="H34" s="42"/>
      <c r="I34" s="42"/>
      <c r="J34" s="41"/>
      <c r="K34" s="41"/>
      <c r="L34" s="41"/>
      <c r="M34" s="41"/>
      <c r="N34" s="41"/>
      <c r="O34" s="41"/>
    </row>
  </sheetData>
  <mergeCells count="55">
    <mergeCell ref="A1:T1"/>
    <mergeCell ref="A18:O18"/>
    <mergeCell ref="C19:I19"/>
    <mergeCell ref="D20:E20"/>
    <mergeCell ref="A2:S2"/>
    <mergeCell ref="A3:A4"/>
    <mergeCell ref="B3:C3"/>
    <mergeCell ref="D3:I3"/>
    <mergeCell ref="J3:K3"/>
    <mergeCell ref="L3:M3"/>
    <mergeCell ref="N3:O3"/>
    <mergeCell ref="P3:Q3"/>
    <mergeCell ref="R3:S3"/>
    <mergeCell ref="F20:G20"/>
    <mergeCell ref="H20:I20"/>
    <mergeCell ref="D22:E22"/>
    <mergeCell ref="F22:G22"/>
    <mergeCell ref="H22:I22"/>
    <mergeCell ref="D21:E21"/>
    <mergeCell ref="F21:G21"/>
    <mergeCell ref="H21:I21"/>
    <mergeCell ref="D23:E23"/>
    <mergeCell ref="F23:G23"/>
    <mergeCell ref="H23:I23"/>
    <mergeCell ref="D24:E24"/>
    <mergeCell ref="F24:G24"/>
    <mergeCell ref="H24:I24"/>
    <mergeCell ref="D25:E25"/>
    <mergeCell ref="F25:G25"/>
    <mergeCell ref="H25:I25"/>
    <mergeCell ref="D26:E26"/>
    <mergeCell ref="F26:G26"/>
    <mergeCell ref="H26:I26"/>
    <mergeCell ref="D27:E27"/>
    <mergeCell ref="F27:G27"/>
    <mergeCell ref="H27:I27"/>
    <mergeCell ref="D28:E28"/>
    <mergeCell ref="F28:G28"/>
    <mergeCell ref="H28:I28"/>
    <mergeCell ref="D29:E29"/>
    <mergeCell ref="F29:G29"/>
    <mergeCell ref="H29:I29"/>
    <mergeCell ref="D30:E30"/>
    <mergeCell ref="F30:G30"/>
    <mergeCell ref="H30:I30"/>
    <mergeCell ref="D31:E31"/>
    <mergeCell ref="F31:G31"/>
    <mergeCell ref="H31:I31"/>
    <mergeCell ref="A34:O34"/>
    <mergeCell ref="D32:E32"/>
    <mergeCell ref="F32:G32"/>
    <mergeCell ref="H32:I32"/>
    <mergeCell ref="D33:E33"/>
    <mergeCell ref="F33:G33"/>
    <mergeCell ref="H33:I33"/>
  </mergeCells>
  <phoneticPr fontId="4" type="noConversion"/>
  <pageMargins left="0.7" right="0.7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 분당구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2024-10-24T07:37:28Z</cp:lastPrinted>
  <dcterms:created xsi:type="dcterms:W3CDTF">2021-11-02T00:13:41Z</dcterms:created>
  <dcterms:modified xsi:type="dcterms:W3CDTF">2026-04-16T02:13:58Z</dcterms:modified>
</cp:coreProperties>
</file>